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Ba20011 - ZS Havířov - VZT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'Ba20011 - ZS Havířov - VZT'!$C$125:$K$224</definedName>
    <definedName name="_xlnm.Print_Area" localSheetId="1">'Ba20011 - ZS Havířov - VZT'!$C$4:$J$76,'Ba20011 - ZS Havířov - VZT'!$C$82:$J$109,'Ba20011 - ZS Havířov - VZT'!$C$115:$K$224</definedName>
    <definedName name="_xlnm.Print_Titles" localSheetId="1">'Ba20011 - ZS Havířov - VZT'!$125:$125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0"/>
  <c r="BH220"/>
  <c r="BG220"/>
  <c r="BF220"/>
  <c r="T220"/>
  <c r="T219"/>
  <c r="R220"/>
  <c r="R219"/>
  <c r="P220"/>
  <c r="P219"/>
  <c r="BI218"/>
  <c r="BH218"/>
  <c r="BG218"/>
  <c r="BF218"/>
  <c r="T218"/>
  <c r="T217"/>
  <c r="R218"/>
  <c r="R217"/>
  <c r="P218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3"/>
  <c r="BH193"/>
  <c r="BG193"/>
  <c r="BF193"/>
  <c r="T193"/>
  <c r="R193"/>
  <c r="P193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T131"/>
  <c r="R132"/>
  <c r="R131"/>
  <c r="P132"/>
  <c r="P131"/>
  <c r="BI129"/>
  <c r="BH129"/>
  <c r="BG129"/>
  <c r="BF129"/>
  <c r="T129"/>
  <c r="T128"/>
  <c r="T127"/>
  <c r="R129"/>
  <c r="R128"/>
  <c r="R127"/>
  <c r="P129"/>
  <c r="P128"/>
  <c r="P127"/>
  <c r="F120"/>
  <c r="E118"/>
  <c r="F87"/>
  <c r="E85"/>
  <c r="J22"/>
  <c r="E22"/>
  <c r="J123"/>
  <c r="J21"/>
  <c r="J19"/>
  <c r="E19"/>
  <c r="J122"/>
  <c r="J18"/>
  <c r="J16"/>
  <c r="E16"/>
  <c r="F123"/>
  <c r="J15"/>
  <c r="J13"/>
  <c r="E13"/>
  <c r="F89"/>
  <c r="J12"/>
  <c r="J10"/>
  <c r="J120"/>
  <c i="1" r="L90"/>
  <c r="AM90"/>
  <c r="AM89"/>
  <c r="L89"/>
  <c r="AM87"/>
  <c r="L87"/>
  <c r="L85"/>
  <c r="L84"/>
  <c i="2" r="BK223"/>
  <c r="J218"/>
  <c r="BK216"/>
  <c r="J215"/>
  <c r="BK214"/>
  <c r="BK212"/>
  <c r="J211"/>
  <c r="BK210"/>
  <c r="BK209"/>
  <c r="BK208"/>
  <c r="J205"/>
  <c r="J203"/>
  <c r="J200"/>
  <c r="BK199"/>
  <c r="J198"/>
  <c r="J196"/>
  <c r="BK193"/>
  <c r="J192"/>
  <c r="BK190"/>
  <c r="J188"/>
  <c r="BK186"/>
  <c r="BK182"/>
  <c r="BK180"/>
  <c r="BK177"/>
  <c r="J176"/>
  <c r="BK173"/>
  <c r="BK171"/>
  <c r="BK169"/>
  <c r="J168"/>
  <c r="J167"/>
  <c r="BK165"/>
  <c r="BK163"/>
  <c r="J162"/>
  <c r="BK161"/>
  <c r="J160"/>
  <c r="J159"/>
  <c r="J158"/>
  <c r="BK156"/>
  <c r="BK153"/>
  <c r="J152"/>
  <c r="BK149"/>
  <c r="BK147"/>
  <c r="BK146"/>
  <c r="BK143"/>
  <c r="J141"/>
  <c r="J139"/>
  <c r="J138"/>
  <c r="BK137"/>
  <c r="J136"/>
  <c r="BK134"/>
  <c r="BK129"/>
  <c i="1" r="AS94"/>
  <c i="2" r="J224"/>
  <c r="BK222"/>
  <c r="J220"/>
  <c r="BK215"/>
  <c r="BK213"/>
  <c r="J210"/>
  <c r="J207"/>
  <c r="BK205"/>
  <c r="J204"/>
  <c r="BK203"/>
  <c r="J202"/>
  <c r="J201"/>
  <c r="BK200"/>
  <c r="BK198"/>
  <c r="J197"/>
  <c r="BK195"/>
  <c r="J193"/>
  <c r="J190"/>
  <c r="J187"/>
  <c r="BK185"/>
  <c r="BK183"/>
  <c r="J182"/>
  <c r="BK179"/>
  <c r="BK174"/>
  <c r="J170"/>
  <c r="BK167"/>
  <c r="BK166"/>
  <c r="J165"/>
  <c r="BK164"/>
  <c r="J163"/>
  <c r="BK159"/>
  <c r="BK158"/>
  <c r="BK157"/>
  <c r="J156"/>
  <c r="BK154"/>
  <c r="BK152"/>
  <c r="BK151"/>
  <c r="BK148"/>
  <c r="J147"/>
  <c r="BK145"/>
  <c r="BK142"/>
  <c r="BK141"/>
  <c r="BK139"/>
  <c r="BK135"/>
  <c r="BK132"/>
  <c r="BK224"/>
  <c r="J223"/>
  <c r="J222"/>
  <c r="BK220"/>
  <c r="BK218"/>
  <c r="J216"/>
  <c r="J214"/>
  <c r="J213"/>
  <c r="J212"/>
  <c r="BK211"/>
  <c r="J209"/>
  <c r="J208"/>
  <c r="BK207"/>
  <c r="BK204"/>
  <c r="BK202"/>
  <c r="BK201"/>
  <c r="J199"/>
  <c r="BK197"/>
  <c r="BK196"/>
  <c r="J195"/>
  <c r="BK192"/>
  <c r="BK188"/>
  <c r="BK187"/>
  <c r="J186"/>
  <c r="J185"/>
  <c r="J183"/>
  <c r="J180"/>
  <c r="J179"/>
  <c r="J177"/>
  <c r="BK176"/>
  <c r="J174"/>
  <c r="J173"/>
  <c r="J171"/>
  <c r="BK170"/>
  <c r="J169"/>
  <c r="BK168"/>
  <c r="J166"/>
  <c r="J164"/>
  <c r="BK162"/>
  <c r="J161"/>
  <c r="BK160"/>
  <c r="J157"/>
  <c r="J154"/>
  <c r="J153"/>
  <c r="J151"/>
  <c r="J149"/>
  <c r="J148"/>
  <c r="J146"/>
  <c r="J145"/>
  <c r="J143"/>
  <c r="J142"/>
  <c r="BK138"/>
  <c r="J137"/>
  <c r="BK136"/>
  <c r="J135"/>
  <c r="J134"/>
  <c r="J132"/>
  <c r="J129"/>
  <c l="1" r="P133"/>
  <c r="P130"/>
  <c r="P126"/>
  <c i="1" r="AU95"/>
  <c i="2" r="T133"/>
  <c r="T130"/>
  <c r="T126"/>
  <c r="P140"/>
  <c r="BK144"/>
  <c r="J144"/>
  <c r="J101"/>
  <c r="P144"/>
  <c r="T144"/>
  <c r="P155"/>
  <c r="T155"/>
  <c r="P172"/>
  <c r="R221"/>
  <c r="T172"/>
  <c r="P184"/>
  <c r="T184"/>
  <c r="P191"/>
  <c r="R191"/>
  <c r="T221"/>
  <c r="BK133"/>
  <c r="J133"/>
  <c r="J99"/>
  <c r="R133"/>
  <c r="R130"/>
  <c r="R126"/>
  <c r="BK140"/>
  <c r="J140"/>
  <c r="J100"/>
  <c r="R140"/>
  <c r="T140"/>
  <c r="R144"/>
  <c r="BK155"/>
  <c r="J155"/>
  <c r="J102"/>
  <c r="R155"/>
  <c r="BK172"/>
  <c r="J172"/>
  <c r="J103"/>
  <c r="R172"/>
  <c r="BK184"/>
  <c r="J184"/>
  <c r="J104"/>
  <c r="R184"/>
  <c r="BK191"/>
  <c r="J191"/>
  <c r="J105"/>
  <c r="T191"/>
  <c r="BK221"/>
  <c r="J221"/>
  <c r="J108"/>
  <c r="P221"/>
  <c r="J87"/>
  <c r="J89"/>
  <c r="F122"/>
  <c r="BE129"/>
  <c r="BE135"/>
  <c r="BE137"/>
  <c r="BE139"/>
  <c r="BE141"/>
  <c r="BE143"/>
  <c r="BE147"/>
  <c r="BE148"/>
  <c r="BE152"/>
  <c r="BE159"/>
  <c r="BE161"/>
  <c r="BE165"/>
  <c r="BE167"/>
  <c r="BE169"/>
  <c r="BE182"/>
  <c r="BE183"/>
  <c r="BE186"/>
  <c r="BE192"/>
  <c r="BE193"/>
  <c r="BE195"/>
  <c r="BE196"/>
  <c r="BE198"/>
  <c r="BE200"/>
  <c r="BE201"/>
  <c r="BE203"/>
  <c r="BE205"/>
  <c r="BE210"/>
  <c r="BE215"/>
  <c r="BE220"/>
  <c r="BK128"/>
  <c r="J128"/>
  <c r="J96"/>
  <c r="BK131"/>
  <c r="J131"/>
  <c r="J98"/>
  <c r="J90"/>
  <c r="BE134"/>
  <c r="BE149"/>
  <c r="BE153"/>
  <c r="BE156"/>
  <c r="BE163"/>
  <c r="BE171"/>
  <c r="BE173"/>
  <c r="BE177"/>
  <c r="BE199"/>
  <c r="BE204"/>
  <c r="BE208"/>
  <c r="BE209"/>
  <c r="BE211"/>
  <c r="BE212"/>
  <c r="BE214"/>
  <c r="BE218"/>
  <c r="BE223"/>
  <c r="BE224"/>
  <c r="BK217"/>
  <c r="J217"/>
  <c r="J106"/>
  <c r="F90"/>
  <c r="BE132"/>
  <c r="BE136"/>
  <c r="BE138"/>
  <c r="BE142"/>
  <c r="BE145"/>
  <c r="BE146"/>
  <c r="BE151"/>
  <c r="BE154"/>
  <c r="BE157"/>
  <c r="BE158"/>
  <c r="BE160"/>
  <c r="BE162"/>
  <c r="BE164"/>
  <c r="BE166"/>
  <c r="BE168"/>
  <c r="BE170"/>
  <c r="BE174"/>
  <c r="BE176"/>
  <c r="BE179"/>
  <c r="BE180"/>
  <c r="BE185"/>
  <c r="BE187"/>
  <c r="BE188"/>
  <c r="BE190"/>
  <c r="BE197"/>
  <c r="BE202"/>
  <c r="BE207"/>
  <c r="BE213"/>
  <c r="BE216"/>
  <c r="BE222"/>
  <c r="BK219"/>
  <c r="J219"/>
  <c r="J107"/>
  <c r="J32"/>
  <c i="1" r="AW95"/>
  <c i="2" r="F35"/>
  <c i="1" r="BD95"/>
  <c r="BD94"/>
  <c r="W33"/>
  <c i="2" r="F32"/>
  <c i="1" r="BA95"/>
  <c r="BA94"/>
  <c r="AW94"/>
  <c r="AK30"/>
  <c i="2" r="F33"/>
  <c i="1" r="BB95"/>
  <c r="BB94"/>
  <c r="W31"/>
  <c i="2" r="F34"/>
  <c i="1" r="BC95"/>
  <c r="BC94"/>
  <c r="W32"/>
  <c r="AU94"/>
  <c i="2" l="1" r="BK127"/>
  <c r="BK130"/>
  <c r="J130"/>
  <c r="J97"/>
  <c i="1" r="AY94"/>
  <c r="AX94"/>
  <c i="2" r="J31"/>
  <c i="1" r="AV95"/>
  <c r="AT95"/>
  <c r="W30"/>
  <c i="2" r="F31"/>
  <c i="1" r="AZ95"/>
  <c r="AZ94"/>
  <c r="W29"/>
  <c i="2" l="1" r="BK126"/>
  <c r="J126"/>
  <c r="J127"/>
  <c r="J95"/>
  <c r="J28"/>
  <c i="1" r="AG95"/>
  <c r="AN95"/>
  <c r="AV94"/>
  <c r="AK29"/>
  <c i="2" l="1" r="J37"/>
  <c r="J94"/>
  <c i="1" r="AG94"/>
  <c r="AK26"/>
  <c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<sst xmlns="http://schemas.openxmlformats.org/spreadsheetml/2006/main">
  <si>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</si>
  <si>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</si>
  <si>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</si>
  <si>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</si>
  <si>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{9807b440-c426-454e-974a-a235309a4002}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</si>
  <si>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</si>
  <si>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</si>
  <si>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</si>
  <si>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</si>
  <si>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</si>
  <si>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</si>
  <si>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</si>
  <si>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</si>
  <si>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</si>
  <si>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Ba20011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</si>
  <si>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</si>
  <si>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</si>
  <si>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ZS Havířov - VZT</t>
  </si>
  <si>
    <t>KSO:</t>
  </si>
  <si>
    <t>CC-CZ:</t>
  </si>
  <si>
    <t>Místo:</t>
  </si>
  <si>
    <t>Havířov</t>
  </si>
  <si>
    <t>Datum:</t>
  </si>
  <si>
    <t>8. 7. 2020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</si>
  <si>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</si>
  <si>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</si>
  <si>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</si>
  <si>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</si>
  <si>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</si>
  <si>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</si>
  <si>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</si>
  <si>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</si>
  <si>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</si>
  <si>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</si>
  <si>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</si>
  <si>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</si>
  <si>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</si>
  <si>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</si>
  <si>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</si>
  <si>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</si>
  <si>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</si>
  <si>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</si>
  <si>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</si>
  <si>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</si>
  <si>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</si>
  <si>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</si>
  <si>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</si>
  <si>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</si>
  <si>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</si>
  <si>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</si>
  <si>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</si>
  <si>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</si>
  <si>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</si>
  <si>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</si>
  <si>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</si>
  <si>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</si>
  <si>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</si>
  <si>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</si>
  <si>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</si>
  <si>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</si>
  <si>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</si>
  <si>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</si>
  <si>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</si>
  <si>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</si>
  <si>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</si>
  <si>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</si>
  <si>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</si>
  <si>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</si>
  <si>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</si>
  <si>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</si>
  <si>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</si>
  <si>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</si>
  <si>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</si>
  <si>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</si>
  <si>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</si>
  <si>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</si>
  <si>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</si>
  <si>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</si>
  <si>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</si>
  <si>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</si>
  <si>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</si>
  <si>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</si>
  <si>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</si>
  <si>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</si>
  <si>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</si>
  <si>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</si>
  <si>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</si>
  <si>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</si>
  <si>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</si>
  <si>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</si>
  <si>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>PSV - Práce a dodávky PSV</t>
  </si>
  <si>
    <t xml:space="preserve">    713 - Izolace tepelné</t>
  </si>
  <si>
    <t xml:space="preserve">    721 - Zdravotechnika - vnitřní kanalizace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</si>
  <si>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</si>
  <si>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</si>
  <si>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</si>
  <si>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741 - Elektroinstalace - silnoproud</t>
  </si>
  <si>
    <t xml:space="preserve">    742 - Elektroinstalace - slaboproud</t>
  </si>
  <si>
    <t xml:space="preserve">    751 - Vzduchotechnika</t>
  </si>
  <si>
    <t xml:space="preserve">    767 - Konstrukce zámečnické</t>
  </si>
  <si>
    <t>HZS - Hodinové zúčtovací sazby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</si>
  <si>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</si>
  <si>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</si>
  <si>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</si>
  <si>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</si>
  <si>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</si>
  <si>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</si>
  <si>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</si>
  <si>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</si>
  <si>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</si>
  <si>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</si>
  <si>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</si>
  <si>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</si>
  <si>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</si>
  <si>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</si>
  <si>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</si>
  <si>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</si>
  <si>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</si>
  <si>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</si>
  <si>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</si>
  <si>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</si>
  <si>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1.24</t>
  </si>
  <si>
    <t xml:space="preserve">Lešení pomocné pro objekty pozemních staveb s lešeňovou podlahou v do 3,5 m </t>
  </si>
  <si>
    <t>kpl</t>
  </si>
  <si>
    <t>4</t>
  </si>
  <si>
    <t>-1264494974</t>
  </si>
  <si>
    <t>PSV</t>
  </si>
  <si>
    <t>Práce a dodávky PSV</t>
  </si>
  <si>
    <t>713</t>
  </si>
  <si>
    <t>Izolace tepelné</t>
  </si>
  <si>
    <t>713460811R</t>
  </si>
  <si>
    <t xml:space="preserve">Odstranění izolace tepelné potrubí a ohybů  tl do 50 mm</t>
  </si>
  <si>
    <t>m</t>
  </si>
  <si>
    <t>16</t>
  </si>
  <si>
    <t>1274727745</t>
  </si>
  <si>
    <t>721</t>
  </si>
  <si>
    <t>Zdravotechnika - vnitřní kanalizace</t>
  </si>
  <si>
    <t>3</t>
  </si>
  <si>
    <t>721171902R</t>
  </si>
  <si>
    <t>Montáž svodu kondenzátu</t>
  </si>
  <si>
    <t>-648123393</t>
  </si>
  <si>
    <t>M</t>
  </si>
  <si>
    <t>1.12</t>
  </si>
  <si>
    <t>PVC d32mm potrubí pro odvod kondenzátu včetně tvarovek</t>
  </si>
  <si>
    <t>32</t>
  </si>
  <si>
    <t>1255465977</t>
  </si>
  <si>
    <t>5</t>
  </si>
  <si>
    <t>721194104</t>
  </si>
  <si>
    <t>Vyměření přípojek na potrubí vyvedení a upevnění odpadních výpustek DN 40</t>
  </si>
  <si>
    <t>kus</t>
  </si>
  <si>
    <t>-343772809</t>
  </si>
  <si>
    <t>6</t>
  </si>
  <si>
    <t>721226511R</t>
  </si>
  <si>
    <t>Montáž sifonu</t>
  </si>
  <si>
    <t>1350971546</t>
  </si>
  <si>
    <t>7</t>
  </si>
  <si>
    <t>1.11</t>
  </si>
  <si>
    <t>Sifon podtl. s uzávěrem SF-P 300</t>
  </si>
  <si>
    <t>534305895</t>
  </si>
  <si>
    <t>8</t>
  </si>
  <si>
    <t>998721201</t>
  </si>
  <si>
    <t xml:space="preserve">Přesun hmot pro vnitřní kanalizace  stanovený procentní sazbou (%) z ceny vodorovná dopravní vzdálenost do 50 m v objektech výšky do 6 m</t>
  </si>
  <si>
    <t>%</t>
  </si>
  <si>
    <t>313503693</t>
  </si>
  <si>
    <t>732</t>
  </si>
  <si>
    <t>Ústřední vytápění - strojovny</t>
  </si>
  <si>
    <t>1.20</t>
  </si>
  <si>
    <t>Zkrácení stávajícího tlumiče hluku z 1500 na 1300mm</t>
  </si>
  <si>
    <t>271542175</t>
  </si>
  <si>
    <t>10</t>
  </si>
  <si>
    <t>732421401R</t>
  </si>
  <si>
    <t xml:space="preserve">D+M Čerpadlo teplovodní mokroběžné závitové oběhové  WILo Yonos PICO 15/1-4</t>
  </si>
  <si>
    <t>soubor</t>
  </si>
  <si>
    <t>388286281</t>
  </si>
  <si>
    <t>11</t>
  </si>
  <si>
    <t>998732201</t>
  </si>
  <si>
    <t xml:space="preserve">Přesun hmot pro strojovny  stanovený procentní sazbou (%) z ceny vodorovná dopravní vzdálenost do 50 m v objektech výšky do 6 m</t>
  </si>
  <si>
    <t>-464507601</t>
  </si>
  <si>
    <t>733</t>
  </si>
  <si>
    <t>Ústřední vytápění - rozvodné potrubí</t>
  </si>
  <si>
    <t>12</t>
  </si>
  <si>
    <t>733120815</t>
  </si>
  <si>
    <t xml:space="preserve">Demontáž potrubí z trubek ocelových hladkých  Ø do 38</t>
  </si>
  <si>
    <t>-1453056449</t>
  </si>
  <si>
    <t>13</t>
  </si>
  <si>
    <t>733122203</t>
  </si>
  <si>
    <t>Potrubí z trubek ocelových hladkých spojovaných lisováním z uhlíkové oceli DN 15</t>
  </si>
  <si>
    <t>-1679976062</t>
  </si>
  <si>
    <t>14</t>
  </si>
  <si>
    <t>733122204</t>
  </si>
  <si>
    <t>Potrubí z trubek ocelových hladkých spojovaných lisováním z uhlíkové oceli DN 20</t>
  </si>
  <si>
    <t>-797891027</t>
  </si>
  <si>
    <t>733811231</t>
  </si>
  <si>
    <t>Ochrana potrubí termoizolačními trubicemi z pěnového polyetylenu PE přilepenými v příčných a podélných spojích, tloušťky izolace přes 9 do 13 mm, vnitřního průměru izolace DN do 22 mm</t>
  </si>
  <si>
    <t>-178866478</t>
  </si>
  <si>
    <t>733811241</t>
  </si>
  <si>
    <t>Ochrana potrubí termoizolačními trubicemi z pěnového polyetylenu PE přilepenými v příčných a podélných spojích, tloušťky izolace přes 13 do 20 mm, vnitřního průměru izolace DN do 22 mm</t>
  </si>
  <si>
    <t>14885528</t>
  </si>
  <si>
    <t>VV</t>
  </si>
  <si>
    <t>20</t>
  </si>
  <si>
    <t>17</t>
  </si>
  <si>
    <t>998733201</t>
  </si>
  <si>
    <t xml:space="preserve">Přesun hmot pro rozvody potrubí  stanovený procentní sazbou z ceny vodorovná dopravní vzdálenost do 50 m v objektech výšky do 6 m</t>
  </si>
  <si>
    <t>1901263368</t>
  </si>
  <si>
    <t>18</t>
  </si>
  <si>
    <t>R733001</t>
  </si>
  <si>
    <t>napojení na stávající potrubí ocel DN 25</t>
  </si>
  <si>
    <t>-2008955166</t>
  </si>
  <si>
    <t>19</t>
  </si>
  <si>
    <t>R733002</t>
  </si>
  <si>
    <t xml:space="preserve">napuštění a odvzdušnění </t>
  </si>
  <si>
    <t>hod</t>
  </si>
  <si>
    <t>-1533798812</t>
  </si>
  <si>
    <t>R733003</t>
  </si>
  <si>
    <t>vypuštění okruhu vytápění</t>
  </si>
  <si>
    <t>1100554720</t>
  </si>
  <si>
    <t>734</t>
  </si>
  <si>
    <t>Ústřední vytápění - armatury</t>
  </si>
  <si>
    <t>734209113R</t>
  </si>
  <si>
    <t>Montáž armatury závitové s dvěma závity G 1/2 vč. pohonu nebo hlavice</t>
  </si>
  <si>
    <t>1261220497</t>
  </si>
  <si>
    <t>22</t>
  </si>
  <si>
    <t>S73415CV316P</t>
  </si>
  <si>
    <t>Regulační ventil IMI TA typ CV316ZM DN 15 kvs 1 s pohonem TA-MC15-24/3bodový</t>
  </si>
  <si>
    <t>938182246</t>
  </si>
  <si>
    <t>23</t>
  </si>
  <si>
    <t>S73415RTL</t>
  </si>
  <si>
    <t xml:space="preserve">ventil Heimeier RTL-Eclipse DN 15 (9114-02.000) s hlavicí RTL </t>
  </si>
  <si>
    <t>58213028</t>
  </si>
  <si>
    <t>24</t>
  </si>
  <si>
    <t>734209114</t>
  </si>
  <si>
    <t xml:space="preserve">Montáž závitových armatur  se 2 závity G 3/4 (DN 20)</t>
  </si>
  <si>
    <t>-1504936663</t>
  </si>
  <si>
    <t>25</t>
  </si>
  <si>
    <t>S734 ST20BV</t>
  </si>
  <si>
    <t xml:space="preserve">vyvažovací VENTIL STAD DN 20 bez vypouštění </t>
  </si>
  <si>
    <t>1013749458</t>
  </si>
  <si>
    <t>26</t>
  </si>
  <si>
    <t>734211120</t>
  </si>
  <si>
    <t>Ventily odvzdušňovací závitové automatické PN 14 do 120°C G 1/2</t>
  </si>
  <si>
    <t>-1267924338</t>
  </si>
  <si>
    <t>27</t>
  </si>
  <si>
    <t>734242412R</t>
  </si>
  <si>
    <t xml:space="preserve">zpětná klapka  G 1/2 PN 16 do 110°C</t>
  </si>
  <si>
    <t>-1561709985</t>
  </si>
  <si>
    <t>28</t>
  </si>
  <si>
    <t>734291123</t>
  </si>
  <si>
    <t>Ostatní armatury kohouty plnicí a vypouštěcí PN 10 do 90°C G 1/2</t>
  </si>
  <si>
    <t>217661914</t>
  </si>
  <si>
    <t>29</t>
  </si>
  <si>
    <t>734291263</t>
  </si>
  <si>
    <t>Ostatní armatury filtry závitové PN 30 do 110°C přímé s vnitřními závity G 3/4</t>
  </si>
  <si>
    <t>-531518390</t>
  </si>
  <si>
    <t>30</t>
  </si>
  <si>
    <t>734292713</t>
  </si>
  <si>
    <t>Ostatní armatury kulové kohouty PN 42 do 185°C přímé vnitřní závit G 1/2</t>
  </si>
  <si>
    <t>-830160857</t>
  </si>
  <si>
    <t>31</t>
  </si>
  <si>
    <t>734292714</t>
  </si>
  <si>
    <t>Ostatní armatury kulové kohouty PN 42 do 185°C přímé vnitřní závit G 3/4</t>
  </si>
  <si>
    <t>1089467649</t>
  </si>
  <si>
    <t>734411101</t>
  </si>
  <si>
    <t>Teploměr příložný 0-120°C</t>
  </si>
  <si>
    <t>1293878655</t>
  </si>
  <si>
    <t>33</t>
  </si>
  <si>
    <t>998734201</t>
  </si>
  <si>
    <t xml:space="preserve">Přesun hmot pro armatury  stanovený procentní sazbou (%) z ceny vodorovná dopravní vzdálenost do 50 m v objektech výšky do 6 m</t>
  </si>
  <si>
    <t>-1566549978</t>
  </si>
  <si>
    <t>34</t>
  </si>
  <si>
    <t>R734001</t>
  </si>
  <si>
    <t>Demontáž směšovacího uzlu</t>
  </si>
  <si>
    <t>-999920750</t>
  </si>
  <si>
    <t>35</t>
  </si>
  <si>
    <t>R734002</t>
  </si>
  <si>
    <t>Hydraulické vyvážení a nastavení průtoků a čerpadel</t>
  </si>
  <si>
    <t>1571409102</t>
  </si>
  <si>
    <t>36</t>
  </si>
  <si>
    <t>R734003</t>
  </si>
  <si>
    <t>Kompletace směšovacího uzlu vč. drobného materiálu</t>
  </si>
  <si>
    <t>-546105547</t>
  </si>
  <si>
    <t>741</t>
  </si>
  <si>
    <t>Elektroinstalace - silnoproud</t>
  </si>
  <si>
    <t>37</t>
  </si>
  <si>
    <t>741110501R</t>
  </si>
  <si>
    <t>Montáž PVC lišty</t>
  </si>
  <si>
    <t>-231935906</t>
  </si>
  <si>
    <t>38</t>
  </si>
  <si>
    <t>1.9</t>
  </si>
  <si>
    <t>PVC kabelová lišta pro ukrytí kabeláže, barva omítky + kotvící materiál</t>
  </si>
  <si>
    <t>-629336229</t>
  </si>
  <si>
    <t>5*1,1 'Přepočtené koeficientem množství</t>
  </si>
  <si>
    <t>39</t>
  </si>
  <si>
    <t>741120003R</t>
  </si>
  <si>
    <t>Montáž vodičů izolovaných měděných bez ukončení uložených pod omítku plných a laněných (CY), průřezu žíly 10 až 16 mm2</t>
  </si>
  <si>
    <t>-1914139593</t>
  </si>
  <si>
    <t>40</t>
  </si>
  <si>
    <t>1.6</t>
  </si>
  <si>
    <t>Napájecí kabel CYKY-J 5x4mm (hl. jistič 3Px32A)</t>
  </si>
  <si>
    <t>391494215</t>
  </si>
  <si>
    <t>41</t>
  </si>
  <si>
    <t>741410001R</t>
  </si>
  <si>
    <t>Montáž - Uzemnění jednotky</t>
  </si>
  <si>
    <t>-1077306645</t>
  </si>
  <si>
    <t>42</t>
  </si>
  <si>
    <t>1.10</t>
  </si>
  <si>
    <t>Zemnící kabel FeZn 1x10mm</t>
  </si>
  <si>
    <t>-888622316</t>
  </si>
  <si>
    <t>43</t>
  </si>
  <si>
    <t>741810001R</t>
  </si>
  <si>
    <t>Celková prohlídka elektrického rozvodu a zařízení vč. revize</t>
  </si>
  <si>
    <t>894512905</t>
  </si>
  <si>
    <t>44</t>
  </si>
  <si>
    <t>998741201</t>
  </si>
  <si>
    <t>Přesun hmot pro silnoproud stanovený procentní sazbou (%) z ceny vodorovná dopravní vzdálenost do 50 m v objektech výšky do 6 m</t>
  </si>
  <si>
    <t>-438405248</t>
  </si>
  <si>
    <t>742</t>
  </si>
  <si>
    <t>Elektroinstalace - slaboproud</t>
  </si>
  <si>
    <t>45</t>
  </si>
  <si>
    <t>1.7</t>
  </si>
  <si>
    <t>Montáž - uchycení dig. ovladače (LCD Panel)</t>
  </si>
  <si>
    <t>-767899683</t>
  </si>
  <si>
    <t>46</t>
  </si>
  <si>
    <t>1.7M</t>
  </si>
  <si>
    <t>Ovladač digitální (LCD Panel) DigiREG + kotvící materiál</t>
  </si>
  <si>
    <t>-1334383306</t>
  </si>
  <si>
    <t>47</t>
  </si>
  <si>
    <t>742210171R</t>
  </si>
  <si>
    <t>Montáž - Připojení digitálního ovladače (LCD Panelu)</t>
  </si>
  <si>
    <t>1333853313</t>
  </si>
  <si>
    <t>48</t>
  </si>
  <si>
    <t>1.8</t>
  </si>
  <si>
    <t>Komunikační kabel SYKFY 2x2x0,5mm</t>
  </si>
  <si>
    <t>-805420978</t>
  </si>
  <si>
    <t>49</t>
  </si>
  <si>
    <t>998742201</t>
  </si>
  <si>
    <t>Přesun hmot pro slaboproud stanovený procentní sazbou (%) z ceny vodorovná dopravní vzdálenost do 50 m v objektech výšky do 6 m</t>
  </si>
  <si>
    <t>-796581879</t>
  </si>
  <si>
    <t>751</t>
  </si>
  <si>
    <t>Vzduchotechnika</t>
  </si>
  <si>
    <t>50</t>
  </si>
  <si>
    <t>1.19</t>
  </si>
  <si>
    <t>Montáž - Nalepení izolace na potrubí</t>
  </si>
  <si>
    <t>m2</t>
  </si>
  <si>
    <t>799374270</t>
  </si>
  <si>
    <t>51</t>
  </si>
  <si>
    <t>ITepelná izolace potrubí</t>
  </si>
  <si>
    <t>-2011258291</t>
  </si>
  <si>
    <t>2*1,1 'Přepočtené koeficientem množství</t>
  </si>
  <si>
    <t>52</t>
  </si>
  <si>
    <t>1.2</t>
  </si>
  <si>
    <t>Montáž - Zavěšení a ukotvení jednotky ke konstrukci</t>
  </si>
  <si>
    <t>1459166639</t>
  </si>
  <si>
    <t>53</t>
  </si>
  <si>
    <t>1.2M</t>
  </si>
  <si>
    <t>Kotvící mat. pro uchycení jednotky</t>
  </si>
  <si>
    <t>kg</t>
  </si>
  <si>
    <t>1156291319</t>
  </si>
  <si>
    <t>54</t>
  </si>
  <si>
    <t>1.3</t>
  </si>
  <si>
    <t>Montáž - Ukotvení konstrukce ke stěnám a podlaze objektu</t>
  </si>
  <si>
    <t>-2060250921</t>
  </si>
  <si>
    <t>55</t>
  </si>
  <si>
    <t>1.3M</t>
  </si>
  <si>
    <t>Kotvící mat. pro uchycení konstrukce</t>
  </si>
  <si>
    <t>-452047471</t>
  </si>
  <si>
    <t>56</t>
  </si>
  <si>
    <t>1.4</t>
  </si>
  <si>
    <t>Montáž podložky</t>
  </si>
  <si>
    <t>-1350460001</t>
  </si>
  <si>
    <t>57</t>
  </si>
  <si>
    <t>1.4M</t>
  </si>
  <si>
    <t>Antivibrační podložka</t>
  </si>
  <si>
    <t>-50485765</t>
  </si>
  <si>
    <t>58</t>
  </si>
  <si>
    <t>751526417R</t>
  </si>
  <si>
    <t>Montáž redukcí</t>
  </si>
  <si>
    <t>222507334</t>
  </si>
  <si>
    <t>59</t>
  </si>
  <si>
    <t>1.17a</t>
  </si>
  <si>
    <t>Redukce Kruhové/čtyřhranné - 950x600/1000x500 redukce</t>
  </si>
  <si>
    <t>ks</t>
  </si>
  <si>
    <t>-1172437365</t>
  </si>
  <si>
    <t>60</t>
  </si>
  <si>
    <t>1.18</t>
  </si>
  <si>
    <t>Kotvící materiál pro kruhové a čtyřhranné potrubí (závěsy, závěsné lišty, Závitové tyče, tex, kruhové závěsy, hmoždinky, lišty)</t>
  </si>
  <si>
    <t>-1508239301</t>
  </si>
  <si>
    <t>61</t>
  </si>
  <si>
    <t>751537116</t>
  </si>
  <si>
    <t xml:space="preserve">Montáž kruhového potrubí ohebného  izolovaného minerální vatou z Al laminátu, průměru přes 500 do 600 mm</t>
  </si>
  <si>
    <t>-1685227449</t>
  </si>
  <si>
    <t>62</t>
  </si>
  <si>
    <t>1.15a</t>
  </si>
  <si>
    <t>Flexi hadice (tepelně a zvukově izolovaná) - D560mm - flex</t>
  </si>
  <si>
    <t>-2102882953</t>
  </si>
  <si>
    <t>63</t>
  </si>
  <si>
    <t>1.16</t>
  </si>
  <si>
    <t>Montáž kotvící materiál</t>
  </si>
  <si>
    <t>1372152474</t>
  </si>
  <si>
    <t>64</t>
  </si>
  <si>
    <t>DEC páska, kotvící materiál</t>
  </si>
  <si>
    <t>-1827730867</t>
  </si>
  <si>
    <t>65</t>
  </si>
  <si>
    <t>751611123R</t>
  </si>
  <si>
    <t>Kompletní montáž kompaktní rekuperační jednotky - tj. montáž a zapojení sestavy přívodu a odvodu vzduchu, připojení k napájení a datovým vstupům, dokumentace skutečného provedení, příprava zařízení k vyzkoušení, výchozí revize elektroinstalace, oživení, komplexní vyzkoušení, uvedení do provozu, předání a zaškolení obsluhy</t>
  </si>
  <si>
    <t>1983140239</t>
  </si>
  <si>
    <t>66</t>
  </si>
  <si>
    <t>1.1</t>
  </si>
  <si>
    <t xml:space="preserve">Vnitřní rekuperační jednotka, DUOVENT Compact DV 6000 DCA C KL G4+F7/M5 DVAV AV2 ATYP, Qv=5848m3/h_x000d_
Interiérová jednotka obsahuje: ventilátory RH40C, protiproudý výměník tepla - PCFK 62 DV 6000, filtr vzduchu na sání čerstvého a odtahového vzduchu G4/F7, by-pass přiváděného vzduchu s klapkou, regulační klapky, vodní ohřívač vzduchu o  výkonu 6,68kW bez rekuperace, s rekuperací 59,93kW, digitální regulaci_x000d_
Technické parametry:_x000d_
Umístění: vnitřní jednotka_x000d_
Účinnost ZZT: 74,7%_x000d_
Akustický tlak v 1m: do 83dBA_x000d_
Napájení: 400V_x000d_
Průtok vzduchu: 5848m3/h_x000d_
Jmenovitý příkon: max 4,26kW_x000d_
Hmotnost: 574Kg_x000d_
Rozměry: 1149*1620*2719_x000d_
</t>
  </si>
  <si>
    <t>-1452005064</t>
  </si>
  <si>
    <t>67</t>
  </si>
  <si>
    <t>751611131</t>
  </si>
  <si>
    <t>Montáž vzduchotechnické jednotky s rekuperací tepla Příplatek k cenám za montáž jednotky po částech</t>
  </si>
  <si>
    <t>-1692411955</t>
  </si>
  <si>
    <t>68</t>
  </si>
  <si>
    <t>1.13</t>
  </si>
  <si>
    <t xml:space="preserve">Montáž - připojení </t>
  </si>
  <si>
    <t>92870567</t>
  </si>
  <si>
    <t>69</t>
  </si>
  <si>
    <t>IAE DUO DV 6000 ver. 2018 (970X620) pružná spojka</t>
  </si>
  <si>
    <t>-438919835</t>
  </si>
  <si>
    <t>70</t>
  </si>
  <si>
    <t>1.14</t>
  </si>
  <si>
    <t>-388392036</t>
  </si>
  <si>
    <t>71</t>
  </si>
  <si>
    <t>DUO-DV-PRO-6000 na pr. 560 - redukce 4HR na SPIRO 950x600-560mm</t>
  </si>
  <si>
    <t>-1343031383</t>
  </si>
  <si>
    <t>72</t>
  </si>
  <si>
    <t>998751201</t>
  </si>
  <si>
    <t>Přesun hmot pro vzduchotechniku stanovený procentní sazbou (%) z ceny vodorovná dopravní vzdálenost do 50 m v objektech výšky do 12 m</t>
  </si>
  <si>
    <t>443817788</t>
  </si>
  <si>
    <t>767</t>
  </si>
  <si>
    <t>Konstrukce zámečnické</t>
  </si>
  <si>
    <t>73</t>
  </si>
  <si>
    <t>767R001</t>
  </si>
  <si>
    <t xml:space="preserve">Zhotovení ocelových podpůrných konstrukcí pod VZT jednotku z ocelových materiálů:_x000d_
1.5a	Profil UPE 180 - válcovaný za tepla - 180x75x9,5 - S235JR - ojehlit hrany	_x000d_
                bm	15_x000d_
1.5b	Profil UPE 140 - válcovaný za tepla - 140x65x9,0 - S235JR - ojehlit hrany	_x000d_
                bm	7_x000d_
1.5c	Plech 100x80 tl. 5mm - S235JR - ojehlit hrany	_x000d_
                ks	36_x000d_
1.5d	Plech 200x200 tl. 10mm - S235JR - ojehlit hrany	_x000d_
                ks	6_x000d_
1.5e	Plech 380x150 tl. 10mm - S235JR - ojehlit hrany	_x000d_
                ks	6_x000d_
1.5f	Svařovaný pochozí řošt protiskluzový - 2700x680x50mm	_x000d_
                ks	1_x000d_
1.5g	Ocelová zarážka d12mm l=350mm	_x000d_
                ks	1_x000d_
_x000d_
Konstrukce bude uchycena do stěn pomocí chemických kotev. Cena včetně dodávky materiálu, výroby, dopravy a montáže konstrukce</t>
  </si>
  <si>
    <t>-1564923687</t>
  </si>
  <si>
    <t>HZS</t>
  </si>
  <si>
    <t>Hodinové zúčtovací sazby</t>
  </si>
  <si>
    <t>74</t>
  </si>
  <si>
    <t>1.21</t>
  </si>
  <si>
    <t>Založení revizní knihy</t>
  </si>
  <si>
    <t>512</t>
  </si>
  <si>
    <t>523101261</t>
  </si>
  <si>
    <t>OST</t>
  </si>
  <si>
    <t>Ostatní</t>
  </si>
  <si>
    <t>75</t>
  </si>
  <si>
    <t>1.22</t>
  </si>
  <si>
    <t>Zednické práce</t>
  </si>
  <si>
    <t>-1427046432</t>
  </si>
  <si>
    <t>76</t>
  </si>
  <si>
    <t>1.23</t>
  </si>
  <si>
    <t>Pronájem vysokozdvižného vozíku</t>
  </si>
  <si>
    <t>1433653458</t>
  </si>
  <si>
    <t>77</t>
  </si>
  <si>
    <t>2.1</t>
  </si>
  <si>
    <t>Demontáž původní VZT jednotky - Odpojení od VZT rozvodu, vodního okruhu ohřívače, silového okruhu, podpěrné konstrukce atd.</t>
  </si>
  <si>
    <t>-2030970919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</si>
</sst>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2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5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5" borderId="6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right" vertical="center"/>
    </xf>
    <xf numFmtId="0" fontId="20" fillId="5" borderId="8" xfId="0" applyFont="1" applyFill="1" applyBorder="1" applyAlignment="1">
      <alignment horizontal="left" vertical="center"/>
    </xf>
    <xf numFmtId="0" fontId="20" fillId="5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27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0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0" fillId="5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 applyProtection="1">
      <alignment horizontal="center" vertical="center" wrapText="1"/>
      <protection locked="0"/>
    </xf>
    <xf numFmtId="0" fontId="20" fillId="5" borderId="18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/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4" fontId="20" fillId="3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1" fillId="3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  <protection locked="0"/>
    </xf>
    <xf numFmtId="49" fontId="31" fillId="0" borderId="22" xfId="0" applyNumberFormat="1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167" fontId="31" fillId="0" borderId="22" xfId="0" applyNumberFormat="1" applyFont="1" applyBorder="1" applyAlignment="1" applyProtection="1">
      <alignment vertical="center"/>
      <protection locked="0"/>
    </xf>
    <xf numFmtId="4" fontId="31" fillId="3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  <protection locked="0"/>
    </xf>
    <xf numFmtId="0" fontId="32" fillId="0" borderId="22" xfId="0" applyFont="1" applyBorder="1" applyAlignment="1" applyProtection="1">
      <alignment vertical="center"/>
      <protection locked="0"/>
    </xf>
    <xf numFmtId="0" fontId="32" fillId="0" borderId="3" xfId="0" applyFont="1" applyBorder="1" applyAlignment="1">
      <alignment vertical="center"/>
    </xf>
    <xf numFmtId="0" fontId="31" fillId="3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>
      <alignment horizontal="center" vertical="center"/>
    </xf>
    <xf numFmtId="167" fontId="20" fillId="3" borderId="22" xfId="0" applyNumberFormat="1" applyFont="1" applyFill="1" applyBorder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21" fillId="3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1</v>
      </c>
      <c r="BT1" s="14" t="s">
        <v>3</v>
      </c>
      <c r="BU1" s="14" t="s">
        <v>3</v>
      </c>
      <c r="BV1" s="14" t="s">
        <v>4</v>
      </c>
    </row>
    <row r="2" s="1" customFormat="1" ht="36.96" customHeight="1">
      <c r="AR2" s="15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="1" customFormat="1" ht="12" customHeight="1">
      <c r="B5" s="19"/>
      <c r="D5" s="23" t="s">
        <v>13</v>
      </c>
      <c r="K5" s="24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19"/>
      <c r="BE5" s="25" t="s">
        <v>15</v>
      </c>
      <c r="BS5" s="16" t="s">
        <v>6</v>
      </c>
    </row>
    <row r="6" s="1" customFormat="1" ht="36.96" customHeight="1">
      <c r="B6" s="19"/>
      <c r="D6" s="26" t="s">
        <v>16</v>
      </c>
      <c r="K6" s="27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19"/>
      <c r="BE6" s="28"/>
      <c r="BS6" s="16" t="s">
        <v>6</v>
      </c>
    </row>
    <row r="7" s="1" customFormat="1" ht="12" customHeight="1">
      <c r="B7" s="19"/>
      <c r="D7" s="29" t="s">
        <v>18</v>
      </c>
      <c r="K7" s="24" t="s">
        <v>1</v>
      </c>
      <c r="AK7" s="29" t="s">
        <v>19</v>
      </c>
      <c r="AN7" s="24" t="s">
        <v>1</v>
      </c>
      <c r="AR7" s="19"/>
      <c r="BE7" s="28"/>
      <c r="BS7" s="16" t="s">
        <v>6</v>
      </c>
    </row>
    <row r="8" s="1" customFormat="1" ht="12" customHeight="1">
      <c r="B8" s="19"/>
      <c r="D8" s="29" t="s">
        <v>20</v>
      </c>
      <c r="K8" s="24" t="s">
        <v>21</v>
      </c>
      <c r="AK8" s="29" t="s">
        <v>22</v>
      </c>
      <c r="AN8" s="30" t="s">
        <v>23</v>
      </c>
      <c r="AR8" s="19"/>
      <c r="BE8" s="28"/>
      <c r="BS8" s="16" t="s">
        <v>6</v>
      </c>
    </row>
    <row r="9" s="1" customFormat="1" ht="14.4" customHeight="1">
      <c r="B9" s="19"/>
      <c r="AR9" s="19"/>
      <c r="BE9" s="28"/>
      <c r="BS9" s="16" t="s">
        <v>6</v>
      </c>
    </row>
    <row r="10" s="1" customFormat="1" ht="12" customHeight="1">
      <c r="B10" s="19"/>
      <c r="D10" s="29" t="s">
        <v>24</v>
      </c>
      <c r="AK10" s="29" t="s">
        <v>25</v>
      </c>
      <c r="AN10" s="24" t="s">
        <v>1</v>
      </c>
      <c r="AR10" s="19"/>
      <c r="BE10" s="28"/>
      <c r="BS10" s="16" t="s">
        <v>6</v>
      </c>
    </row>
    <row r="11" s="1" customFormat="1" ht="18.48" customHeight="1">
      <c r="B11" s="19"/>
      <c r="E11" s="24" t="s">
        <v>26</v>
      </c>
      <c r="AK11" s="29" t="s">
        <v>27</v>
      </c>
      <c r="AN11" s="24" t="s">
        <v>1</v>
      </c>
      <c r="AR11" s="19"/>
      <c r="BE11" s="28"/>
      <c r="BS11" s="16" t="s">
        <v>6</v>
      </c>
    </row>
    <row r="12" s="1" customFormat="1" ht="6.96" customHeight="1">
      <c r="B12" s="19"/>
      <c r="AR12" s="19"/>
      <c r="BE12" s="28"/>
      <c r="BS12" s="16" t="s">
        <v>6</v>
      </c>
    </row>
    <row r="13" s="1" customFormat="1" ht="12" customHeight="1">
      <c r="B13" s="19"/>
      <c r="D13" s="29" t="s">
        <v>28</v>
      </c>
      <c r="AK13" s="29" t="s">
        <v>25</v>
      </c>
      <c r="AN13" s="31" t="s">
        <v>29</v>
      </c>
      <c r="AR13" s="19"/>
      <c r="BE13" s="28"/>
      <c r="BS13" s="16" t="s">
        <v>6</v>
      </c>
    </row>
    <row r="14">
      <c r="B14" s="19"/>
      <c r="E14" s="31" t="s">
        <v>29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27</v>
      </c>
      <c r="AN14" s="31" t="s">
        <v>29</v>
      </c>
      <c r="AR14" s="19"/>
      <c r="BE14" s="28"/>
      <c r="BS14" s="16" t="s">
        <v>6</v>
      </c>
    </row>
    <row r="15" s="1" customFormat="1" ht="6.96" customHeight="1">
      <c r="B15" s="19"/>
      <c r="AR15" s="19"/>
      <c r="BE15" s="28"/>
      <c r="BS15" s="16" t="s">
        <v>3</v>
      </c>
    </row>
    <row r="16" s="1" customFormat="1" ht="12" customHeight="1">
      <c r="B16" s="19"/>
      <c r="D16" s="29" t="s">
        <v>30</v>
      </c>
      <c r="AK16" s="29" t="s">
        <v>25</v>
      </c>
      <c r="AN16" s="24" t="s">
        <v>1</v>
      </c>
      <c r="AR16" s="19"/>
      <c r="BE16" s="28"/>
      <c r="BS16" s="16" t="s">
        <v>3</v>
      </c>
    </row>
    <row r="17" s="1" customFormat="1" ht="18.48" customHeight="1">
      <c r="B17" s="19"/>
      <c r="E17" s="24" t="s">
        <v>26</v>
      </c>
      <c r="AK17" s="29" t="s">
        <v>27</v>
      </c>
      <c r="AN17" s="24" t="s">
        <v>1</v>
      </c>
      <c r="AR17" s="19"/>
      <c r="BE17" s="28"/>
      <c r="BS17" s="16" t="s">
        <v>31</v>
      </c>
    </row>
    <row r="18" s="1" customFormat="1" ht="6.96" customHeight="1">
      <c r="B18" s="19"/>
      <c r="AR18" s="19"/>
      <c r="BE18" s="28"/>
      <c r="BS18" s="16" t="s">
        <v>6</v>
      </c>
    </row>
    <row r="19" s="1" customFormat="1" ht="12" customHeight="1">
      <c r="B19" s="19"/>
      <c r="D19" s="29" t="s">
        <v>32</v>
      </c>
      <c r="AK19" s="29" t="s">
        <v>25</v>
      </c>
      <c r="AN19" s="24" t="s">
        <v>1</v>
      </c>
      <c r="AR19" s="19"/>
      <c r="BE19" s="28"/>
      <c r="BS19" s="16" t="s">
        <v>6</v>
      </c>
    </row>
    <row r="20" s="1" customFormat="1" ht="18.48" customHeight="1">
      <c r="B20" s="19"/>
      <c r="E20" s="24" t="s">
        <v>26</v>
      </c>
      <c r="AK20" s="29" t="s">
        <v>27</v>
      </c>
      <c r="AN20" s="24" t="s">
        <v>1</v>
      </c>
      <c r="AR20" s="19"/>
      <c r="BE20" s="28"/>
      <c r="BS20" s="16" t="s">
        <v>3</v>
      </c>
    </row>
    <row r="21" s="1" customFormat="1" ht="6.96" customHeight="1">
      <c r="B21" s="19"/>
      <c r="AR21" s="19"/>
      <c r="BE21" s="28"/>
    </row>
    <row r="22" s="1" customFormat="1" ht="12" customHeight="1">
      <c r="B22" s="19"/>
      <c r="D22" s="29" t="s">
        <v>33</v>
      </c>
      <c r="AR22" s="19"/>
      <c r="BE22" s="28"/>
    </row>
    <row r="23" s="1" customFormat="1" ht="16.5" customHeight="1">
      <c r="B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R23" s="19"/>
      <c r="BE23" s="28"/>
    </row>
    <row r="24" s="1" customFormat="1" ht="6.96" customHeight="1">
      <c r="B24" s="19"/>
      <c r="AR24" s="19"/>
      <c r="BE24" s="28"/>
    </row>
    <row r="25" s="1" customFormat="1" ht="6.96" customHeight="1">
      <c r="B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R25" s="19"/>
      <c r="BE25" s="28"/>
    </row>
    <row r="26" s="2" customFormat="1" ht="25.92" customHeight="1">
      <c r="A26" s="35"/>
      <c r="B26" s="36"/>
      <c r="C26" s="35"/>
      <c r="D26" s="37" t="s">
        <v>34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9">
        <f>ROUND(AG94,2)</f>
        <v>0</v>
      </c>
      <c r="AL26" s="38"/>
      <c r="AM26" s="38"/>
      <c r="AN26" s="38"/>
      <c r="AO26" s="38"/>
      <c r="AP26" s="35"/>
      <c r="AQ26" s="35"/>
      <c r="AR26" s="36"/>
      <c r="BE26" s="28"/>
    </row>
    <row r="27" s="2" customFormat="1" ht="6.96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6"/>
      <c r="BE27" s="28"/>
    </row>
    <row r="28" s="2" customForma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40" t="s">
        <v>35</v>
      </c>
      <c r="M28" s="40"/>
      <c r="N28" s="40"/>
      <c r="O28" s="40"/>
      <c r="P28" s="40"/>
      <c r="Q28" s="35"/>
      <c r="R28" s="35"/>
      <c r="S28" s="35"/>
      <c r="T28" s="35"/>
      <c r="U28" s="35"/>
      <c r="V28" s="35"/>
      <c r="W28" s="40" t="s">
        <v>36</v>
      </c>
      <c r="X28" s="40"/>
      <c r="Y28" s="40"/>
      <c r="Z28" s="40"/>
      <c r="AA28" s="40"/>
      <c r="AB28" s="40"/>
      <c r="AC28" s="40"/>
      <c r="AD28" s="40"/>
      <c r="AE28" s="40"/>
      <c r="AF28" s="35"/>
      <c r="AG28" s="35"/>
      <c r="AH28" s="35"/>
      <c r="AI28" s="35"/>
      <c r="AJ28" s="35"/>
      <c r="AK28" s="40" t="s">
        <v>37</v>
      </c>
      <c r="AL28" s="40"/>
      <c r="AM28" s="40"/>
      <c r="AN28" s="40"/>
      <c r="AO28" s="40"/>
      <c r="AP28" s="35"/>
      <c r="AQ28" s="35"/>
      <c r="AR28" s="36"/>
      <c r="BE28" s="28"/>
    </row>
    <row r="29" s="3" customFormat="1" ht="14.4" customHeight="1">
      <c r="A29" s="3"/>
      <c r="B29" s="41"/>
      <c r="C29" s="3"/>
      <c r="D29" s="29" t="s">
        <v>38</v>
      </c>
      <c r="E29" s="3"/>
      <c r="F29" s="29" t="s">
        <v>39</v>
      </c>
      <c r="G29" s="3"/>
      <c r="H29" s="3"/>
      <c r="I29" s="3"/>
      <c r="J29" s="3"/>
      <c r="K29" s="3"/>
      <c r="L29" s="42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3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3">
        <f>ROUND(AV94, 2)</f>
        <v>0</v>
      </c>
      <c r="AL29" s="3"/>
      <c r="AM29" s="3"/>
      <c r="AN29" s="3"/>
      <c r="AO29" s="3"/>
      <c r="AP29" s="3"/>
      <c r="AQ29" s="3"/>
      <c r="AR29" s="41"/>
      <c r="BE29" s="44"/>
    </row>
    <row r="30" s="3" customFormat="1" ht="14.4" customHeight="1">
      <c r="A30" s="3"/>
      <c r="B30" s="41"/>
      <c r="C30" s="3"/>
      <c r="D30" s="3"/>
      <c r="E30" s="3"/>
      <c r="F30" s="29" t="s">
        <v>40</v>
      </c>
      <c r="G30" s="3"/>
      <c r="H30" s="3"/>
      <c r="I30" s="3"/>
      <c r="J30" s="3"/>
      <c r="K30" s="3"/>
      <c r="L30" s="42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3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3">
        <f>ROUND(AW94, 2)</f>
        <v>0</v>
      </c>
      <c r="AL30" s="3"/>
      <c r="AM30" s="3"/>
      <c r="AN30" s="3"/>
      <c r="AO30" s="3"/>
      <c r="AP30" s="3"/>
      <c r="AQ30" s="3"/>
      <c r="AR30" s="41"/>
      <c r="BE30" s="44"/>
    </row>
    <row r="31" hidden="1" s="3" customFormat="1" ht="14.4" customHeight="1">
      <c r="A31" s="3"/>
      <c r="B31" s="41"/>
      <c r="C31" s="3"/>
      <c r="D31" s="3"/>
      <c r="E31" s="3"/>
      <c r="F31" s="29" t="s">
        <v>41</v>
      </c>
      <c r="G31" s="3"/>
      <c r="H31" s="3"/>
      <c r="I31" s="3"/>
      <c r="J31" s="3"/>
      <c r="K31" s="3"/>
      <c r="L31" s="42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3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3">
        <v>0</v>
      </c>
      <c r="AL31" s="3"/>
      <c r="AM31" s="3"/>
      <c r="AN31" s="3"/>
      <c r="AO31" s="3"/>
      <c r="AP31" s="3"/>
      <c r="AQ31" s="3"/>
      <c r="AR31" s="41"/>
      <c r="BE31" s="44"/>
    </row>
    <row r="32" hidden="1" s="3" customFormat="1" ht="14.4" customHeight="1">
      <c r="A32" s="3"/>
      <c r="B32" s="41"/>
      <c r="C32" s="3"/>
      <c r="D32" s="3"/>
      <c r="E32" s="3"/>
      <c r="F32" s="29" t="s">
        <v>42</v>
      </c>
      <c r="G32" s="3"/>
      <c r="H32" s="3"/>
      <c r="I32" s="3"/>
      <c r="J32" s="3"/>
      <c r="K32" s="3"/>
      <c r="L32" s="42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3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3">
        <v>0</v>
      </c>
      <c r="AL32" s="3"/>
      <c r="AM32" s="3"/>
      <c r="AN32" s="3"/>
      <c r="AO32" s="3"/>
      <c r="AP32" s="3"/>
      <c r="AQ32" s="3"/>
      <c r="AR32" s="41"/>
      <c r="BE32" s="44"/>
    </row>
    <row r="33" hidden="1" s="3" customFormat="1" ht="14.4" customHeight="1">
      <c r="A33" s="3"/>
      <c r="B33" s="41"/>
      <c r="C33" s="3"/>
      <c r="D33" s="3"/>
      <c r="E33" s="3"/>
      <c r="F33" s="29" t="s">
        <v>43</v>
      </c>
      <c r="G33" s="3"/>
      <c r="H33" s="3"/>
      <c r="I33" s="3"/>
      <c r="J33" s="3"/>
      <c r="K33" s="3"/>
      <c r="L33" s="42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3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3">
        <v>0</v>
      </c>
      <c r="AL33" s="3"/>
      <c r="AM33" s="3"/>
      <c r="AN33" s="3"/>
      <c r="AO33" s="3"/>
      <c r="AP33" s="3"/>
      <c r="AQ33" s="3"/>
      <c r="AR33" s="41"/>
      <c r="BE33" s="44"/>
    </row>
    <row r="34" s="2" customFormat="1" ht="6.96" customHeight="1">
      <c r="A34" s="35"/>
      <c r="B34" s="36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6"/>
      <c r="BE34" s="28"/>
    </row>
    <row r="35" s="2" customFormat="1" ht="25.92" customHeight="1">
      <c r="A35" s="35"/>
      <c r="B35" s="36"/>
      <c r="C35" s="45"/>
      <c r="D35" s="46" t="s">
        <v>44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45</v>
      </c>
      <c r="U35" s="47"/>
      <c r="V35" s="47"/>
      <c r="W35" s="47"/>
      <c r="X35" s="49" t="s">
        <v>46</v>
      </c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50">
        <f>SUM(AK26:AK33)</f>
        <v>0</v>
      </c>
      <c r="AL35" s="47"/>
      <c r="AM35" s="47"/>
      <c r="AN35" s="47"/>
      <c r="AO35" s="51"/>
      <c r="AP35" s="45"/>
      <c r="AQ35" s="45"/>
      <c r="AR35" s="36"/>
      <c r="BE35" s="35"/>
    </row>
    <row r="36" s="2" customFormat="1" ht="6.96" customHeight="1">
      <c r="A36" s="35"/>
      <c r="B36" s="36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6"/>
      <c r="BE36" s="35"/>
    </row>
    <row r="37" s="2" customFormat="1" ht="14.4" customHeight="1">
      <c r="A37" s="35"/>
      <c r="B37" s="36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6"/>
      <c r="BE37" s="35"/>
    </row>
    <row r="38" s="1" customFormat="1" ht="14.4" customHeight="1">
      <c r="B38" s="19"/>
      <c r="AR38" s="19"/>
    </row>
    <row r="39" s="1" customFormat="1" ht="14.4" customHeight="1">
      <c r="B39" s="19"/>
      <c r="AR39" s="19"/>
    </row>
    <row r="40" s="1" customFormat="1" ht="14.4" customHeight="1">
      <c r="B40" s="19"/>
      <c r="AR40" s="19"/>
    </row>
    <row r="41" s="1" customFormat="1" ht="14.4" customHeight="1">
      <c r="B41" s="19"/>
      <c r="AR41" s="19"/>
    </row>
    <row r="42" s="1" customFormat="1" ht="14.4" customHeight="1">
      <c r="B42" s="19"/>
      <c r="AR42" s="19"/>
    </row>
    <row r="43" s="1" customFormat="1" ht="14.4" customHeight="1">
      <c r="B43" s="19"/>
      <c r="AR43" s="19"/>
    </row>
    <row r="44" s="1" customFormat="1" ht="14.4" customHeight="1">
      <c r="B44" s="19"/>
      <c r="AR44" s="19"/>
    </row>
    <row r="45" s="1" customFormat="1" ht="14.4" customHeight="1">
      <c r="B45" s="19"/>
      <c r="AR45" s="19"/>
    </row>
    <row r="46" s="1" customFormat="1" ht="14.4" customHeight="1">
      <c r="B46" s="19"/>
      <c r="AR46" s="19"/>
    </row>
    <row r="47" s="1" customFormat="1" ht="14.4" customHeight="1">
      <c r="B47" s="19"/>
      <c r="AR47" s="19"/>
    </row>
    <row r="48" s="1" customFormat="1" ht="14.4" customHeight="1">
      <c r="B48" s="19"/>
      <c r="AR48" s="19"/>
    </row>
    <row r="49" s="2" customFormat="1" ht="14.4" customHeight="1">
      <c r="B49" s="52"/>
      <c r="D49" s="53" t="s">
        <v>47</v>
      </c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3" t="s">
        <v>48</v>
      </c>
      <c r="AI49" s="54"/>
      <c r="AJ49" s="54"/>
      <c r="AK49" s="54"/>
      <c r="AL49" s="54"/>
      <c r="AM49" s="54"/>
      <c r="AN49" s="54"/>
      <c r="AO49" s="54"/>
      <c r="AR49" s="52"/>
    </row>
    <row r="50">
      <c r="B50" s="19"/>
      <c r="AR50" s="19"/>
    </row>
    <row r="51">
      <c r="B51" s="19"/>
      <c r="AR51" s="19"/>
    </row>
    <row r="52">
      <c r="B52" s="19"/>
      <c r="AR52" s="19"/>
    </row>
    <row r="53">
      <c r="B53" s="19"/>
      <c r="AR53" s="19"/>
    </row>
    <row r="54">
      <c r="B54" s="19"/>
      <c r="AR54" s="19"/>
    </row>
    <row r="55">
      <c r="B55" s="19"/>
      <c r="AR55" s="19"/>
    </row>
    <row r="56">
      <c r="B56" s="19"/>
      <c r="AR56" s="19"/>
    </row>
    <row r="57">
      <c r="B57" s="19"/>
      <c r="AR57" s="19"/>
    </row>
    <row r="58">
      <c r="B58" s="19"/>
      <c r="AR58" s="19"/>
    </row>
    <row r="59">
      <c r="B59" s="19"/>
      <c r="AR59" s="19"/>
    </row>
    <row r="60" s="2" customFormat="1">
      <c r="A60" s="35"/>
      <c r="B60" s="36"/>
      <c r="C60" s="35"/>
      <c r="D60" s="55" t="s">
        <v>49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5" t="s">
        <v>50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5" t="s">
        <v>49</v>
      </c>
      <c r="AI60" s="38"/>
      <c r="AJ60" s="38"/>
      <c r="AK60" s="38"/>
      <c r="AL60" s="38"/>
      <c r="AM60" s="55" t="s">
        <v>50</v>
      </c>
      <c r="AN60" s="38"/>
      <c r="AO60" s="38"/>
      <c r="AP60" s="35"/>
      <c r="AQ60" s="35"/>
      <c r="AR60" s="36"/>
      <c r="BE60" s="35"/>
    </row>
    <row r="61">
      <c r="B61" s="19"/>
      <c r="AR61" s="19"/>
    </row>
    <row r="62">
      <c r="B62" s="19"/>
      <c r="AR62" s="19"/>
    </row>
    <row r="63">
      <c r="B63" s="19"/>
      <c r="AR63" s="19"/>
    </row>
    <row r="64" s="2" customFormat="1">
      <c r="A64" s="35"/>
      <c r="B64" s="36"/>
      <c r="C64" s="35"/>
      <c r="D64" s="53" t="s">
        <v>51</v>
      </c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3" t="s">
        <v>52</v>
      </c>
      <c r="AI64" s="56"/>
      <c r="AJ64" s="56"/>
      <c r="AK64" s="56"/>
      <c r="AL64" s="56"/>
      <c r="AM64" s="56"/>
      <c r="AN64" s="56"/>
      <c r="AO64" s="56"/>
      <c r="AP64" s="35"/>
      <c r="AQ64" s="35"/>
      <c r="AR64" s="36"/>
      <c r="BE64" s="35"/>
    </row>
    <row r="65">
      <c r="B65" s="19"/>
      <c r="AR65" s="19"/>
    </row>
    <row r="66">
      <c r="B66" s="19"/>
      <c r="AR66" s="19"/>
    </row>
    <row r="67">
      <c r="B67" s="19"/>
      <c r="AR67" s="19"/>
    </row>
    <row r="68">
      <c r="B68" s="19"/>
      <c r="AR68" s="19"/>
    </row>
    <row r="69">
      <c r="B69" s="19"/>
      <c r="AR69" s="19"/>
    </row>
    <row r="70">
      <c r="B70" s="19"/>
      <c r="AR70" s="19"/>
    </row>
    <row r="71">
      <c r="B71" s="19"/>
      <c r="AR71" s="19"/>
    </row>
    <row r="72">
      <c r="B72" s="19"/>
      <c r="AR72" s="19"/>
    </row>
    <row r="73">
      <c r="B73" s="19"/>
      <c r="AR73" s="19"/>
    </row>
    <row r="74">
      <c r="B74" s="19"/>
      <c r="AR74" s="19"/>
    </row>
    <row r="75" s="2" customFormat="1">
      <c r="A75" s="35"/>
      <c r="B75" s="36"/>
      <c r="C75" s="35"/>
      <c r="D75" s="55" t="s">
        <v>49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5" t="s">
        <v>50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5" t="s">
        <v>49</v>
      </c>
      <c r="AI75" s="38"/>
      <c r="AJ75" s="38"/>
      <c r="AK75" s="38"/>
      <c r="AL75" s="38"/>
      <c r="AM75" s="55" t="s">
        <v>50</v>
      </c>
      <c r="AN75" s="38"/>
      <c r="AO75" s="38"/>
      <c r="AP75" s="35"/>
      <c r="AQ75" s="35"/>
      <c r="AR75" s="36"/>
      <c r="BE75" s="35"/>
    </row>
    <row r="76" s="2" customFormat="1">
      <c r="A76" s="35"/>
      <c r="B76" s="36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6"/>
      <c r="BE76" s="35"/>
    </row>
    <row r="77" s="2" customFormat="1" ht="6.96" customHeight="1">
      <c r="A77" s="35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36"/>
      <c r="BE77" s="35"/>
    </row>
    <row r="81" s="2" customFormat="1" ht="6.96" customHeight="1">
      <c r="A81" s="35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36"/>
      <c r="BE81" s="35"/>
    </row>
    <row r="82" s="2" customFormat="1" ht="24.96" customHeight="1">
      <c r="A82" s="35"/>
      <c r="B82" s="36"/>
      <c r="C82" s="20" t="s">
        <v>53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6"/>
      <c r="BE82" s="35"/>
    </row>
    <row r="83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6"/>
      <c r="BE83" s="35"/>
    </row>
    <row r="84" s="4" customFormat="1" ht="12" customHeight="1">
      <c r="A84" s="4"/>
      <c r="B84" s="61"/>
      <c r="C84" s="29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Ba20011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1"/>
      <c r="BE84" s="4"/>
    </row>
    <row r="85" s="5" customFormat="1" ht="36.96" customHeight="1">
      <c r="A85" s="5"/>
      <c r="B85" s="62"/>
      <c r="C85" s="63" t="s">
        <v>16</v>
      </c>
      <c r="D85" s="5"/>
      <c r="E85" s="5"/>
      <c r="F85" s="5"/>
      <c r="G85" s="5"/>
      <c r="H85" s="5"/>
      <c r="I85" s="5"/>
      <c r="J85" s="5"/>
      <c r="K85" s="5"/>
      <c r="L85" s="64" t="str">
        <f>K6</f>
        <v>ZS Havířov - VZT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2"/>
      <c r="BE85" s="5"/>
    </row>
    <row r="86" s="2" customFormat="1" ht="6.96" customHeight="1">
      <c r="A86" s="35"/>
      <c r="B86" s="36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6"/>
      <c r="BE86" s="35"/>
    </row>
    <row r="87" s="2" customFormat="1" ht="12" customHeight="1">
      <c r="A87" s="35"/>
      <c r="B87" s="36"/>
      <c r="C87" s="29" t="s">
        <v>20</v>
      </c>
      <c r="D87" s="35"/>
      <c r="E87" s="35"/>
      <c r="F87" s="35"/>
      <c r="G87" s="35"/>
      <c r="H87" s="35"/>
      <c r="I87" s="35"/>
      <c r="J87" s="35"/>
      <c r="K87" s="35"/>
      <c r="L87" s="65" t="str">
        <f>IF(K8="","",K8)</f>
        <v>Havířov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9" t="s">
        <v>22</v>
      </c>
      <c r="AJ87" s="35"/>
      <c r="AK87" s="35"/>
      <c r="AL87" s="35"/>
      <c r="AM87" s="66" t="str">
        <f>IF(AN8= "","",AN8)</f>
        <v>8. 7. 2020</v>
      </c>
      <c r="AN87" s="66"/>
      <c r="AO87" s="35"/>
      <c r="AP87" s="35"/>
      <c r="AQ87" s="35"/>
      <c r="AR87" s="36"/>
      <c r="BE87" s="35"/>
    </row>
    <row r="88" s="2" customFormat="1" ht="6.96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6"/>
      <c r="BE88" s="35"/>
    </row>
    <row r="89" s="2" customFormat="1" ht="15.15" customHeight="1">
      <c r="A89" s="35"/>
      <c r="B89" s="36"/>
      <c r="C89" s="29" t="s">
        <v>24</v>
      </c>
      <c r="D89" s="35"/>
      <c r="E89" s="35"/>
      <c r="F89" s="35"/>
      <c r="G89" s="35"/>
      <c r="H89" s="35"/>
      <c r="I89" s="35"/>
      <c r="J89" s="35"/>
      <c r="K89" s="35"/>
      <c r="L89" s="4" t="str">
        <f>IF(E11= "","",E11)</f>
        <v xml:space="preserve"> 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9" t="s">
        <v>30</v>
      </c>
      <c r="AJ89" s="35"/>
      <c r="AK89" s="35"/>
      <c r="AL89" s="35"/>
      <c r="AM89" s="67" t="str">
        <f>IF(E17="","",E17)</f>
        <v xml:space="preserve"> </v>
      </c>
      <c r="AN89" s="4"/>
      <c r="AO89" s="4"/>
      <c r="AP89" s="4"/>
      <c r="AQ89" s="35"/>
      <c r="AR89" s="36"/>
      <c r="AS89" s="68" t="s">
        <v>54</v>
      </c>
      <c r="AT89" s="69"/>
      <c r="AU89" s="70"/>
      <c r="AV89" s="70"/>
      <c r="AW89" s="70"/>
      <c r="AX89" s="70"/>
      <c r="AY89" s="70"/>
      <c r="AZ89" s="70"/>
      <c r="BA89" s="70"/>
      <c r="BB89" s="70"/>
      <c r="BC89" s="70"/>
      <c r="BD89" s="71"/>
      <c r="BE89" s="35"/>
    </row>
    <row r="90" s="2" customFormat="1" ht="15.15" customHeight="1">
      <c r="A90" s="35"/>
      <c r="B90" s="36"/>
      <c r="C90" s="29" t="s">
        <v>28</v>
      </c>
      <c r="D90" s="35"/>
      <c r="E90" s="35"/>
      <c r="F90" s="35"/>
      <c r="G90" s="35"/>
      <c r="H90" s="35"/>
      <c r="I90" s="35"/>
      <c r="J90" s="35"/>
      <c r="K90" s="35"/>
      <c r="L90" s="4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9" t="s">
        <v>32</v>
      </c>
      <c r="AJ90" s="35"/>
      <c r="AK90" s="35"/>
      <c r="AL90" s="35"/>
      <c r="AM90" s="67" t="str">
        <f>IF(E20="","",E20)</f>
        <v xml:space="preserve"> </v>
      </c>
      <c r="AN90" s="4"/>
      <c r="AO90" s="4"/>
      <c r="AP90" s="4"/>
      <c r="AQ90" s="35"/>
      <c r="AR90" s="36"/>
      <c r="AS90" s="72"/>
      <c r="AT90" s="73"/>
      <c r="AU90" s="74"/>
      <c r="AV90" s="74"/>
      <c r="AW90" s="74"/>
      <c r="AX90" s="74"/>
      <c r="AY90" s="74"/>
      <c r="AZ90" s="74"/>
      <c r="BA90" s="74"/>
      <c r="BB90" s="74"/>
      <c r="BC90" s="74"/>
      <c r="BD90" s="75"/>
      <c r="BE90" s="35"/>
    </row>
    <row r="91" s="2" customFormat="1" ht="10.8" customHeight="1">
      <c r="A91" s="35"/>
      <c r="B91" s="36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6"/>
      <c r="AS91" s="72"/>
      <c r="AT91" s="73"/>
      <c r="AU91" s="74"/>
      <c r="AV91" s="74"/>
      <c r="AW91" s="74"/>
      <c r="AX91" s="74"/>
      <c r="AY91" s="74"/>
      <c r="AZ91" s="74"/>
      <c r="BA91" s="74"/>
      <c r="BB91" s="74"/>
      <c r="BC91" s="74"/>
      <c r="BD91" s="75"/>
      <c r="BE91" s="35"/>
    </row>
    <row r="92" s="2" customFormat="1" ht="29.28" customHeight="1">
      <c r="A92" s="35"/>
      <c r="B92" s="36"/>
      <c r="C92" s="76" t="s">
        <v>55</v>
      </c>
      <c r="D92" s="77"/>
      <c r="E92" s="77"/>
      <c r="F92" s="77"/>
      <c r="G92" s="77"/>
      <c r="H92" s="78"/>
      <c r="I92" s="79" t="s">
        <v>56</v>
      </c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80" t="s">
        <v>57</v>
      </c>
      <c r="AH92" s="77"/>
      <c r="AI92" s="77"/>
      <c r="AJ92" s="77"/>
      <c r="AK92" s="77"/>
      <c r="AL92" s="77"/>
      <c r="AM92" s="77"/>
      <c r="AN92" s="79" t="s">
        <v>58</v>
      </c>
      <c r="AO92" s="77"/>
      <c r="AP92" s="81"/>
      <c r="AQ92" s="82" t="s">
        <v>59</v>
      </c>
      <c r="AR92" s="36"/>
      <c r="AS92" s="83" t="s">
        <v>60</v>
      </c>
      <c r="AT92" s="84" t="s">
        <v>61</v>
      </c>
      <c r="AU92" s="84" t="s">
        <v>62</v>
      </c>
      <c r="AV92" s="84" t="s">
        <v>63</v>
      </c>
      <c r="AW92" s="84" t="s">
        <v>64</v>
      </c>
      <c r="AX92" s="84" t="s">
        <v>65</v>
      </c>
      <c r="AY92" s="84" t="s">
        <v>66</v>
      </c>
      <c r="AZ92" s="84" t="s">
        <v>67</v>
      </c>
      <c r="BA92" s="84" t="s">
        <v>68</v>
      </c>
      <c r="BB92" s="84" t="s">
        <v>69</v>
      </c>
      <c r="BC92" s="84" t="s">
        <v>70</v>
      </c>
      <c r="BD92" s="85" t="s">
        <v>71</v>
      </c>
      <c r="BE92" s="35"/>
    </row>
    <row r="93" s="2" customFormat="1" ht="10.8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6"/>
      <c r="AS93" s="86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8"/>
      <c r="BE93" s="35"/>
    </row>
    <row r="94" s="6" customFormat="1" ht="32.4" customHeight="1">
      <c r="A94" s="6"/>
      <c r="B94" s="89"/>
      <c r="C94" s="90" t="s">
        <v>72</v>
      </c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  <c r="AE94" s="91"/>
      <c r="AF94" s="91"/>
      <c r="AG94" s="92">
        <f>ROUND(AG95,2)</f>
        <v>0</v>
      </c>
      <c r="AH94" s="92"/>
      <c r="AI94" s="92"/>
      <c r="AJ94" s="92"/>
      <c r="AK94" s="92"/>
      <c r="AL94" s="92"/>
      <c r="AM94" s="92"/>
      <c r="AN94" s="93">
        <f>SUM(AG94,AT94)</f>
        <v>0</v>
      </c>
      <c r="AO94" s="93"/>
      <c r="AP94" s="93"/>
      <c r="AQ94" s="94" t="s">
        <v>1</v>
      </c>
      <c r="AR94" s="89"/>
      <c r="AS94" s="95">
        <f>ROUND(AS95,2)</f>
        <v>0</v>
      </c>
      <c r="AT94" s="96">
        <f>ROUND(SUM(AV94:AW94),2)</f>
        <v>0</v>
      </c>
      <c r="AU94" s="97">
        <f>ROUND(AU95,5)</f>
        <v>0</v>
      </c>
      <c r="AV94" s="96">
        <f>ROUND(AZ94*L29,2)</f>
        <v>0</v>
      </c>
      <c r="AW94" s="96">
        <f>ROUND(BA94*L30,2)</f>
        <v>0</v>
      </c>
      <c r="AX94" s="96">
        <f>ROUND(BB94*L29,2)</f>
        <v>0</v>
      </c>
      <c r="AY94" s="96">
        <f>ROUND(BC94*L30,2)</f>
        <v>0</v>
      </c>
      <c r="AZ94" s="96">
        <f>ROUND(AZ95,2)</f>
        <v>0</v>
      </c>
      <c r="BA94" s="96">
        <f>ROUND(BA95,2)</f>
        <v>0</v>
      </c>
      <c r="BB94" s="96">
        <f>ROUND(BB95,2)</f>
        <v>0</v>
      </c>
      <c r="BC94" s="96">
        <f>ROUND(BC95,2)</f>
        <v>0</v>
      </c>
      <c r="BD94" s="98">
        <f>ROUND(BD95,2)</f>
        <v>0</v>
      </c>
      <c r="BE94" s="6"/>
      <c r="BS94" s="99" t="s">
        <v>73</v>
      </c>
      <c r="BT94" s="99" t="s">
        <v>74</v>
      </c>
      <c r="BV94" s="99" t="s">
        <v>75</v>
      </c>
      <c r="BW94" s="99" t="s">
        <v>4</v>
      </c>
      <c r="BX94" s="99" t="s">
        <v>76</v>
      </c>
      <c r="CL94" s="99" t="s">
        <v>1</v>
      </c>
    </row>
    <row r="95" s="7" customFormat="1" ht="16.5" customHeight="1">
      <c r="A95" s="100" t="s">
        <v>77</v>
      </c>
      <c r="B95" s="101"/>
      <c r="C95" s="102"/>
      <c r="D95" s="103" t="s">
        <v>14</v>
      </c>
      <c r="E95" s="103"/>
      <c r="F95" s="103"/>
      <c r="G95" s="103"/>
      <c r="H95" s="103"/>
      <c r="I95" s="104"/>
      <c r="J95" s="103" t="s">
        <v>17</v>
      </c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5">
        <f>'Ba20011 - ZS Havířov - VZT'!J28</f>
        <v>0</v>
      </c>
      <c r="AH95" s="104"/>
      <c r="AI95" s="104"/>
      <c r="AJ95" s="104"/>
      <c r="AK95" s="104"/>
      <c r="AL95" s="104"/>
      <c r="AM95" s="104"/>
      <c r="AN95" s="105">
        <f>SUM(AG95,AT95)</f>
        <v>0</v>
      </c>
      <c r="AO95" s="104"/>
      <c r="AP95" s="104"/>
      <c r="AQ95" s="106" t="s">
        <v>78</v>
      </c>
      <c r="AR95" s="101"/>
      <c r="AS95" s="107">
        <v>0</v>
      </c>
      <c r="AT95" s="108">
        <f>ROUND(SUM(AV95:AW95),2)</f>
        <v>0</v>
      </c>
      <c r="AU95" s="109">
        <f>'Ba20011 - ZS Havířov - VZT'!P126</f>
        <v>0</v>
      </c>
      <c r="AV95" s="108">
        <f>'Ba20011 - ZS Havířov - VZT'!J31</f>
        <v>0</v>
      </c>
      <c r="AW95" s="108">
        <f>'Ba20011 - ZS Havířov - VZT'!J32</f>
        <v>0</v>
      </c>
      <c r="AX95" s="108">
        <f>'Ba20011 - ZS Havířov - VZT'!J33</f>
        <v>0</v>
      </c>
      <c r="AY95" s="108">
        <f>'Ba20011 - ZS Havířov - VZT'!J34</f>
        <v>0</v>
      </c>
      <c r="AZ95" s="108">
        <f>'Ba20011 - ZS Havířov - VZT'!F31</f>
        <v>0</v>
      </c>
      <c r="BA95" s="108">
        <f>'Ba20011 - ZS Havířov - VZT'!F32</f>
        <v>0</v>
      </c>
      <c r="BB95" s="108">
        <f>'Ba20011 - ZS Havířov - VZT'!F33</f>
        <v>0</v>
      </c>
      <c r="BC95" s="108">
        <f>'Ba20011 - ZS Havířov - VZT'!F34</f>
        <v>0</v>
      </c>
      <c r="BD95" s="110">
        <f>'Ba20011 - ZS Havířov - VZT'!F35</f>
        <v>0</v>
      </c>
      <c r="BE95" s="7"/>
      <c r="BT95" s="111" t="s">
        <v>79</v>
      </c>
      <c r="BU95" s="111" t="s">
        <v>80</v>
      </c>
      <c r="BV95" s="111" t="s">
        <v>75</v>
      </c>
      <c r="BW95" s="111" t="s">
        <v>4</v>
      </c>
      <c r="BX95" s="111" t="s">
        <v>76</v>
      </c>
      <c r="CL95" s="111" t="s">
        <v>1</v>
      </c>
    </row>
    <row r="96" s="2" customFormat="1" ht="30" customHeight="1">
      <c r="A96" s="35"/>
      <c r="B96" s="36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6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57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58"/>
      <c r="AJ97" s="58"/>
      <c r="AK97" s="58"/>
      <c r="AL97" s="58"/>
      <c r="AM97" s="58"/>
      <c r="AN97" s="58"/>
      <c r="AO97" s="58"/>
      <c r="AP97" s="58"/>
      <c r="AQ97" s="58"/>
      <c r="AR97" s="36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Ba20011 - ZS Havířov - VZT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12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12"/>
      <c r="L2" s="15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4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13"/>
      <c r="J3" s="18"/>
      <c r="K3" s="18"/>
      <c r="L3" s="19"/>
      <c r="AT3" s="16" t="s">
        <v>81</v>
      </c>
    </row>
    <row r="4" s="1" customFormat="1" ht="24.96" customHeight="1">
      <c r="B4" s="19"/>
      <c r="D4" s="20" t="s">
        <v>82</v>
      </c>
      <c r="I4" s="112"/>
      <c r="L4" s="19"/>
      <c r="M4" s="114" t="s">
        <v>10</v>
      </c>
      <c r="AT4" s="16" t="s">
        <v>3</v>
      </c>
    </row>
    <row r="5" s="1" customFormat="1" ht="6.96" customHeight="1">
      <c r="B5" s="19"/>
      <c r="I5" s="112"/>
      <c r="L5" s="19"/>
    </row>
    <row r="6" s="2" customFormat="1" ht="12" customHeight="1">
      <c r="A6" s="35"/>
      <c r="B6" s="36"/>
      <c r="C6" s="35"/>
      <c r="D6" s="29" t="s">
        <v>16</v>
      </c>
      <c r="E6" s="35"/>
      <c r="F6" s="35"/>
      <c r="G6" s="35"/>
      <c r="H6" s="35"/>
      <c r="I6" s="115"/>
      <c r="J6" s="35"/>
      <c r="K6" s="35"/>
      <c r="L6" s="52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="2" customFormat="1" ht="16.5" customHeight="1">
      <c r="A7" s="35"/>
      <c r="B7" s="36"/>
      <c r="C7" s="35"/>
      <c r="D7" s="35"/>
      <c r="E7" s="64" t="s">
        <v>17</v>
      </c>
      <c r="F7" s="35"/>
      <c r="G7" s="35"/>
      <c r="H7" s="35"/>
      <c r="I7" s="115"/>
      <c r="J7" s="35"/>
      <c r="K7" s="35"/>
      <c r="L7" s="52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="2" customFormat="1">
      <c r="A8" s="35"/>
      <c r="B8" s="36"/>
      <c r="C8" s="35"/>
      <c r="D8" s="35"/>
      <c r="E8" s="35"/>
      <c r="F8" s="35"/>
      <c r="G8" s="35"/>
      <c r="H8" s="35"/>
      <c r="I8" s="11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2" customHeight="1">
      <c r="A9" s="35"/>
      <c r="B9" s="36"/>
      <c r="C9" s="35"/>
      <c r="D9" s="29" t="s">
        <v>18</v>
      </c>
      <c r="E9" s="35"/>
      <c r="F9" s="24" t="s">
        <v>1</v>
      </c>
      <c r="G9" s="35"/>
      <c r="H9" s="35"/>
      <c r="I9" s="116" t="s">
        <v>19</v>
      </c>
      <c r="J9" s="24" t="s">
        <v>1</v>
      </c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36"/>
      <c r="C10" s="35"/>
      <c r="D10" s="29" t="s">
        <v>20</v>
      </c>
      <c r="E10" s="35"/>
      <c r="F10" s="24" t="s">
        <v>21</v>
      </c>
      <c r="G10" s="35"/>
      <c r="H10" s="35"/>
      <c r="I10" s="116" t="s">
        <v>22</v>
      </c>
      <c r="J10" s="66" t="str">
        <f>'Rekapitulace stavby'!AN8</f>
        <v>8. 7. 2020</v>
      </c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0.8" customHeight="1">
      <c r="A11" s="35"/>
      <c r="B11" s="36"/>
      <c r="C11" s="35"/>
      <c r="D11" s="35"/>
      <c r="E11" s="35"/>
      <c r="F11" s="35"/>
      <c r="G11" s="35"/>
      <c r="H11" s="35"/>
      <c r="I11" s="11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36"/>
      <c r="C12" s="35"/>
      <c r="D12" s="29" t="s">
        <v>24</v>
      </c>
      <c r="E12" s="35"/>
      <c r="F12" s="35"/>
      <c r="G12" s="35"/>
      <c r="H12" s="35"/>
      <c r="I12" s="116" t="s">
        <v>25</v>
      </c>
      <c r="J12" s="24" t="str">
        <f>IF('Rekapitulace stavby'!AN10="","",'Rekapitulace stavby'!AN10)</f>
        <v/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8" customHeight="1">
      <c r="A13" s="35"/>
      <c r="B13" s="36"/>
      <c r="C13" s="35"/>
      <c r="D13" s="35"/>
      <c r="E13" s="24" t="str">
        <f>IF('Rekapitulace stavby'!E11="","",'Rekapitulace stavby'!E11)</f>
        <v xml:space="preserve"> </v>
      </c>
      <c r="F13" s="35"/>
      <c r="G13" s="35"/>
      <c r="H13" s="35"/>
      <c r="I13" s="116" t="s">
        <v>27</v>
      </c>
      <c r="J13" s="24" t="str">
        <f>IF('Rekapitulace stavby'!AN11="","",'Rekapitulace stavby'!AN11)</f>
        <v/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6.96" customHeight="1">
      <c r="A14" s="35"/>
      <c r="B14" s="36"/>
      <c r="C14" s="35"/>
      <c r="D14" s="35"/>
      <c r="E14" s="35"/>
      <c r="F14" s="35"/>
      <c r="G14" s="35"/>
      <c r="H14" s="35"/>
      <c r="I14" s="11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36"/>
      <c r="C15" s="35"/>
      <c r="D15" s="29" t="s">
        <v>28</v>
      </c>
      <c r="E15" s="35"/>
      <c r="F15" s="35"/>
      <c r="G15" s="35"/>
      <c r="H15" s="35"/>
      <c r="I15" s="116" t="s">
        <v>25</v>
      </c>
      <c r="J15" s="30" t="str">
        <f>'Rekapitulace stavby'!AN13</f>
        <v>Vyplň údaj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8" customHeight="1">
      <c r="A16" s="35"/>
      <c r="B16" s="36"/>
      <c r="C16" s="35"/>
      <c r="D16" s="35"/>
      <c r="E16" s="30" t="str">
        <f>'Rekapitulace stavby'!E14</f>
        <v>Vyplň údaj</v>
      </c>
      <c r="F16" s="24"/>
      <c r="G16" s="24"/>
      <c r="H16" s="24"/>
      <c r="I16" s="116" t="s">
        <v>27</v>
      </c>
      <c r="J16" s="30" t="str">
        <f>'Rekapitulace stavby'!AN14</f>
        <v>Vyplň údaj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6.96" customHeight="1">
      <c r="A17" s="35"/>
      <c r="B17" s="36"/>
      <c r="C17" s="35"/>
      <c r="D17" s="35"/>
      <c r="E17" s="35"/>
      <c r="F17" s="35"/>
      <c r="G17" s="35"/>
      <c r="H17" s="35"/>
      <c r="I17" s="11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36"/>
      <c r="C18" s="35"/>
      <c r="D18" s="29" t="s">
        <v>30</v>
      </c>
      <c r="E18" s="35"/>
      <c r="F18" s="35"/>
      <c r="G18" s="35"/>
      <c r="H18" s="35"/>
      <c r="I18" s="116" t="s">
        <v>25</v>
      </c>
      <c r="J18" s="24" t="str">
        <f>IF('Rekapitulace stavby'!AN16="","",'Rekapitulace stavby'!AN16)</f>
        <v/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36"/>
      <c r="C19" s="35"/>
      <c r="D19" s="35"/>
      <c r="E19" s="24" t="str">
        <f>IF('Rekapitulace stavby'!E17="","",'Rekapitulace stavby'!E17)</f>
        <v xml:space="preserve"> </v>
      </c>
      <c r="F19" s="35"/>
      <c r="G19" s="35"/>
      <c r="H19" s="35"/>
      <c r="I19" s="116" t="s">
        <v>27</v>
      </c>
      <c r="J19" s="24" t="str">
        <f>IF('Rekapitulace stavby'!AN17="","",'Rekapitulace stavby'!AN17)</f>
        <v/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36"/>
      <c r="C20" s="35"/>
      <c r="D20" s="35"/>
      <c r="E20" s="35"/>
      <c r="F20" s="35"/>
      <c r="G20" s="35"/>
      <c r="H20" s="35"/>
      <c r="I20" s="11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36"/>
      <c r="C21" s="35"/>
      <c r="D21" s="29" t="s">
        <v>32</v>
      </c>
      <c r="E21" s="35"/>
      <c r="F21" s="35"/>
      <c r="G21" s="35"/>
      <c r="H21" s="35"/>
      <c r="I21" s="116" t="s">
        <v>25</v>
      </c>
      <c r="J21" s="24" t="str">
        <f>IF('Rekapitulace stavby'!AN19="","",'Rekapitulace stavby'!AN19)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36"/>
      <c r="C22" s="35"/>
      <c r="D22" s="35"/>
      <c r="E22" s="24" t="str">
        <f>IF('Rekapitulace stavby'!E20="","",'Rekapitulace stavby'!E20)</f>
        <v xml:space="preserve"> </v>
      </c>
      <c r="F22" s="35"/>
      <c r="G22" s="35"/>
      <c r="H22" s="35"/>
      <c r="I22" s="116" t="s">
        <v>27</v>
      </c>
      <c r="J22" s="24" t="str">
        <f>IF('Rekapitulace stavby'!AN20="","",'Rekapitulace stavby'!AN20)</f>
        <v/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36"/>
      <c r="C23" s="35"/>
      <c r="D23" s="35"/>
      <c r="E23" s="35"/>
      <c r="F23" s="35"/>
      <c r="G23" s="35"/>
      <c r="H23" s="35"/>
      <c r="I23" s="11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36"/>
      <c r="C24" s="35"/>
      <c r="D24" s="29" t="s">
        <v>33</v>
      </c>
      <c r="E24" s="35"/>
      <c r="F24" s="35"/>
      <c r="G24" s="35"/>
      <c r="H24" s="35"/>
      <c r="I24" s="11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8" customFormat="1" ht="16.5" customHeight="1">
      <c r="A25" s="117"/>
      <c r="B25" s="118"/>
      <c r="C25" s="117"/>
      <c r="D25" s="117"/>
      <c r="E25" s="33" t="s">
        <v>1</v>
      </c>
      <c r="F25" s="33"/>
      <c r="G25" s="33"/>
      <c r="H25" s="33"/>
      <c r="I25" s="119"/>
      <c r="J25" s="117"/>
      <c r="K25" s="117"/>
      <c r="L25" s="120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</row>
    <row r="26" s="2" customFormat="1" ht="6.96" customHeight="1">
      <c r="A26" s="35"/>
      <c r="B26" s="36"/>
      <c r="C26" s="35"/>
      <c r="D26" s="35"/>
      <c r="E26" s="35"/>
      <c r="F26" s="35"/>
      <c r="G26" s="35"/>
      <c r="H26" s="35"/>
      <c r="I26" s="11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36"/>
      <c r="C27" s="35"/>
      <c r="D27" s="87"/>
      <c r="E27" s="87"/>
      <c r="F27" s="87"/>
      <c r="G27" s="87"/>
      <c r="H27" s="87"/>
      <c r="I27" s="121"/>
      <c r="J27" s="87"/>
      <c r="K27" s="87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25.44" customHeight="1">
      <c r="A28" s="35"/>
      <c r="B28" s="36"/>
      <c r="C28" s="35"/>
      <c r="D28" s="122" t="s">
        <v>34</v>
      </c>
      <c r="E28" s="35"/>
      <c r="F28" s="35"/>
      <c r="G28" s="35"/>
      <c r="H28" s="35"/>
      <c r="I28" s="115"/>
      <c r="J28" s="93">
        <f>ROUND(J126, 2)</f>
        <v>0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36"/>
      <c r="C29" s="35"/>
      <c r="D29" s="87"/>
      <c r="E29" s="87"/>
      <c r="F29" s="87"/>
      <c r="G29" s="87"/>
      <c r="H29" s="87"/>
      <c r="I29" s="121"/>
      <c r="J29" s="87"/>
      <c r="K29" s="87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4.4" customHeight="1">
      <c r="A30" s="35"/>
      <c r="B30" s="36"/>
      <c r="C30" s="35"/>
      <c r="D30" s="35"/>
      <c r="E30" s="35"/>
      <c r="F30" s="40" t="s">
        <v>36</v>
      </c>
      <c r="G30" s="35"/>
      <c r="H30" s="35"/>
      <c r="I30" s="123" t="s">
        <v>35</v>
      </c>
      <c r="J30" s="40" t="s">
        <v>37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14.4" customHeight="1">
      <c r="A31" s="35"/>
      <c r="B31" s="36"/>
      <c r="C31" s="35"/>
      <c r="D31" s="124" t="s">
        <v>38</v>
      </c>
      <c r="E31" s="29" t="s">
        <v>39</v>
      </c>
      <c r="F31" s="125">
        <f>ROUND((SUM(BE126:BE224)),  2)</f>
        <v>0</v>
      </c>
      <c r="G31" s="35"/>
      <c r="H31" s="35"/>
      <c r="I31" s="126">
        <v>0.20999999999999999</v>
      </c>
      <c r="J31" s="125">
        <f>ROUND(((SUM(BE126:BE224))*I31),  2)</f>
        <v>0</v>
      </c>
      <c r="K31" s="3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36"/>
      <c r="C32" s="35"/>
      <c r="D32" s="35"/>
      <c r="E32" s="29" t="s">
        <v>40</v>
      </c>
      <c r="F32" s="125">
        <f>ROUND((SUM(BF126:BF224)),  2)</f>
        <v>0</v>
      </c>
      <c r="G32" s="35"/>
      <c r="H32" s="35"/>
      <c r="I32" s="126">
        <v>0.14999999999999999</v>
      </c>
      <c r="J32" s="125">
        <f>ROUND(((SUM(BF126:BF224))*I32), 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36"/>
      <c r="C33" s="35"/>
      <c r="D33" s="35"/>
      <c r="E33" s="29" t="s">
        <v>41</v>
      </c>
      <c r="F33" s="125">
        <f>ROUND((SUM(BG126:BG224)),  2)</f>
        <v>0</v>
      </c>
      <c r="G33" s="35"/>
      <c r="H33" s="35"/>
      <c r="I33" s="126">
        <v>0.20999999999999999</v>
      </c>
      <c r="J33" s="125">
        <f>0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36"/>
      <c r="C34" s="35"/>
      <c r="D34" s="35"/>
      <c r="E34" s="29" t="s">
        <v>42</v>
      </c>
      <c r="F34" s="125">
        <f>ROUND((SUM(BH126:BH224)),  2)</f>
        <v>0</v>
      </c>
      <c r="G34" s="35"/>
      <c r="H34" s="35"/>
      <c r="I34" s="126">
        <v>0.14999999999999999</v>
      </c>
      <c r="J34" s="125">
        <f>0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36"/>
      <c r="C35" s="35"/>
      <c r="D35" s="35"/>
      <c r="E35" s="29" t="s">
        <v>43</v>
      </c>
      <c r="F35" s="125">
        <f>ROUND((SUM(BI126:BI224)),  2)</f>
        <v>0</v>
      </c>
      <c r="G35" s="35"/>
      <c r="H35" s="35"/>
      <c r="I35" s="126">
        <v>0</v>
      </c>
      <c r="J35" s="125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6.96" customHeight="1">
      <c r="A36" s="35"/>
      <c r="B36" s="36"/>
      <c r="C36" s="35"/>
      <c r="D36" s="35"/>
      <c r="E36" s="35"/>
      <c r="F36" s="35"/>
      <c r="G36" s="35"/>
      <c r="H36" s="35"/>
      <c r="I36" s="115"/>
      <c r="J36" s="35"/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25.44" customHeight="1">
      <c r="A37" s="35"/>
      <c r="B37" s="36"/>
      <c r="C37" s="127"/>
      <c r="D37" s="128" t="s">
        <v>44</v>
      </c>
      <c r="E37" s="78"/>
      <c r="F37" s="78"/>
      <c r="G37" s="129" t="s">
        <v>45</v>
      </c>
      <c r="H37" s="130" t="s">
        <v>46</v>
      </c>
      <c r="I37" s="131"/>
      <c r="J37" s="132">
        <f>SUM(J28:J35)</f>
        <v>0</v>
      </c>
      <c r="K37" s="133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36"/>
      <c r="C38" s="35"/>
      <c r="D38" s="35"/>
      <c r="E38" s="35"/>
      <c r="F38" s="35"/>
      <c r="G38" s="35"/>
      <c r="H38" s="35"/>
      <c r="I38" s="11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1" customFormat="1" ht="14.4" customHeight="1">
      <c r="B39" s="19"/>
      <c r="I39" s="112"/>
      <c r="L39" s="19"/>
    </row>
    <row r="40" s="1" customFormat="1" ht="14.4" customHeight="1">
      <c r="B40" s="19"/>
      <c r="I40" s="112"/>
      <c r="L40" s="19"/>
    </row>
    <row r="41" s="1" customFormat="1" ht="14.4" customHeight="1">
      <c r="B41" s="19"/>
      <c r="I41" s="112"/>
      <c r="L41" s="19"/>
    </row>
    <row r="42" s="1" customFormat="1" ht="14.4" customHeight="1">
      <c r="B42" s="19"/>
      <c r="I42" s="112"/>
      <c r="L42" s="19"/>
    </row>
    <row r="43" s="1" customFormat="1" ht="14.4" customHeight="1">
      <c r="B43" s="19"/>
      <c r="I43" s="112"/>
      <c r="L43" s="19"/>
    </row>
    <row r="44" s="1" customFormat="1" ht="14.4" customHeight="1">
      <c r="B44" s="19"/>
      <c r="I44" s="112"/>
      <c r="L44" s="19"/>
    </row>
    <row r="45" s="1" customFormat="1" ht="14.4" customHeight="1">
      <c r="B45" s="19"/>
      <c r="I45" s="112"/>
      <c r="L45" s="19"/>
    </row>
    <row r="46" s="1" customFormat="1" ht="14.4" customHeight="1">
      <c r="B46" s="19"/>
      <c r="I46" s="112"/>
      <c r="L46" s="19"/>
    </row>
    <row r="47" s="1" customFormat="1" ht="14.4" customHeight="1">
      <c r="B47" s="19"/>
      <c r="I47" s="112"/>
      <c r="L47" s="19"/>
    </row>
    <row r="48" s="1" customFormat="1" ht="14.4" customHeight="1">
      <c r="B48" s="19"/>
      <c r="I48" s="112"/>
      <c r="L48" s="19"/>
    </row>
    <row r="49" s="1" customFormat="1" ht="14.4" customHeight="1">
      <c r="B49" s="19"/>
      <c r="I49" s="112"/>
      <c r="L49" s="19"/>
    </row>
    <row r="50" s="2" customFormat="1" ht="14.4" customHeight="1">
      <c r="B50" s="52"/>
      <c r="D50" s="53" t="s">
        <v>47</v>
      </c>
      <c r="E50" s="54"/>
      <c r="F50" s="54"/>
      <c r="G50" s="53" t="s">
        <v>48</v>
      </c>
      <c r="H50" s="54"/>
      <c r="I50" s="134"/>
      <c r="J50" s="54"/>
      <c r="K50" s="54"/>
      <c r="L50" s="5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5"/>
      <c r="B61" s="36"/>
      <c r="C61" s="35"/>
      <c r="D61" s="55" t="s">
        <v>49</v>
      </c>
      <c r="E61" s="38"/>
      <c r="F61" s="135" t="s">
        <v>50</v>
      </c>
      <c r="G61" s="55" t="s">
        <v>49</v>
      </c>
      <c r="H61" s="38"/>
      <c r="I61" s="136"/>
      <c r="J61" s="137" t="s">
        <v>50</v>
      </c>
      <c r="K61" s="38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5"/>
      <c r="B65" s="36"/>
      <c r="C65" s="35"/>
      <c r="D65" s="53" t="s">
        <v>51</v>
      </c>
      <c r="E65" s="56"/>
      <c r="F65" s="56"/>
      <c r="G65" s="53" t="s">
        <v>52</v>
      </c>
      <c r="H65" s="56"/>
      <c r="I65" s="138"/>
      <c r="J65" s="56"/>
      <c r="K65" s="5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5"/>
      <c r="B76" s="36"/>
      <c r="C76" s="35"/>
      <c r="D76" s="55" t="s">
        <v>49</v>
      </c>
      <c r="E76" s="38"/>
      <c r="F76" s="135" t="s">
        <v>50</v>
      </c>
      <c r="G76" s="55" t="s">
        <v>49</v>
      </c>
      <c r="H76" s="38"/>
      <c r="I76" s="136"/>
      <c r="J76" s="137" t="s">
        <v>50</v>
      </c>
      <c r="K76" s="38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57"/>
      <c r="C77" s="58"/>
      <c r="D77" s="58"/>
      <c r="E77" s="58"/>
      <c r="F77" s="58"/>
      <c r="G77" s="58"/>
      <c r="H77" s="58"/>
      <c r="I77" s="139"/>
      <c r="J77" s="58"/>
      <c r="K77" s="5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59"/>
      <c r="C81" s="60"/>
      <c r="D81" s="60"/>
      <c r="E81" s="60"/>
      <c r="F81" s="60"/>
      <c r="G81" s="60"/>
      <c r="H81" s="60"/>
      <c r="I81" s="140"/>
      <c r="J81" s="60"/>
      <c r="K81" s="6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83</v>
      </c>
      <c r="D82" s="35"/>
      <c r="E82" s="35"/>
      <c r="F82" s="35"/>
      <c r="G82" s="35"/>
      <c r="H82" s="35"/>
      <c r="I82" s="115"/>
      <c r="J82" s="35"/>
      <c r="K82" s="35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115"/>
      <c r="J83" s="35"/>
      <c r="K83" s="35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5"/>
      <c r="E84" s="35"/>
      <c r="F84" s="35"/>
      <c r="G84" s="35"/>
      <c r="H84" s="35"/>
      <c r="I84" s="115"/>
      <c r="J84" s="35"/>
      <c r="K84" s="35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5"/>
      <c r="D85" s="35"/>
      <c r="E85" s="64" t="str">
        <f>E7</f>
        <v>ZS Havířov - VZT</v>
      </c>
      <c r="F85" s="35"/>
      <c r="G85" s="35"/>
      <c r="H85" s="35"/>
      <c r="I85" s="115"/>
      <c r="J85" s="35"/>
      <c r="K85" s="35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6.96" customHeight="1">
      <c r="A86" s="35"/>
      <c r="B86" s="36"/>
      <c r="C86" s="35"/>
      <c r="D86" s="35"/>
      <c r="E86" s="35"/>
      <c r="F86" s="35"/>
      <c r="G86" s="35"/>
      <c r="H86" s="35"/>
      <c r="I86" s="115"/>
      <c r="J86" s="35"/>
      <c r="K86" s="35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2" customHeight="1">
      <c r="A87" s="35"/>
      <c r="B87" s="36"/>
      <c r="C87" s="29" t="s">
        <v>20</v>
      </c>
      <c r="D87" s="35"/>
      <c r="E87" s="35"/>
      <c r="F87" s="24" t="str">
        <f>F10</f>
        <v>Havířov</v>
      </c>
      <c r="G87" s="35"/>
      <c r="H87" s="35"/>
      <c r="I87" s="116" t="s">
        <v>22</v>
      </c>
      <c r="J87" s="66" t="str">
        <f>IF(J10="","",J10)</f>
        <v>8. 7. 2020</v>
      </c>
      <c r="K87" s="35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5"/>
      <c r="D88" s="35"/>
      <c r="E88" s="35"/>
      <c r="F88" s="35"/>
      <c r="G88" s="35"/>
      <c r="H88" s="35"/>
      <c r="I88" s="115"/>
      <c r="J88" s="35"/>
      <c r="K88" s="35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5.15" customHeight="1">
      <c r="A89" s="35"/>
      <c r="B89" s="36"/>
      <c r="C89" s="29" t="s">
        <v>24</v>
      </c>
      <c r="D89" s="35"/>
      <c r="E89" s="35"/>
      <c r="F89" s="24" t="str">
        <f>E13</f>
        <v xml:space="preserve"> </v>
      </c>
      <c r="G89" s="35"/>
      <c r="H89" s="35"/>
      <c r="I89" s="116" t="s">
        <v>30</v>
      </c>
      <c r="J89" s="33" t="str">
        <f>E19</f>
        <v xml:space="preserve"> </v>
      </c>
      <c r="K89" s="35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5.15" customHeight="1">
      <c r="A90" s="35"/>
      <c r="B90" s="36"/>
      <c r="C90" s="29" t="s">
        <v>28</v>
      </c>
      <c r="D90" s="35"/>
      <c r="E90" s="35"/>
      <c r="F90" s="24" t="str">
        <f>IF(E16="","",E16)</f>
        <v>Vyplň údaj</v>
      </c>
      <c r="G90" s="35"/>
      <c r="H90" s="35"/>
      <c r="I90" s="116" t="s">
        <v>32</v>
      </c>
      <c r="J90" s="33" t="str">
        <f>E22</f>
        <v xml:space="preserve"> </v>
      </c>
      <c r="K90" s="35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0.32" customHeight="1">
      <c r="A91" s="35"/>
      <c r="B91" s="36"/>
      <c r="C91" s="35"/>
      <c r="D91" s="35"/>
      <c r="E91" s="35"/>
      <c r="F91" s="35"/>
      <c r="G91" s="35"/>
      <c r="H91" s="35"/>
      <c r="I91" s="115"/>
      <c r="J91" s="35"/>
      <c r="K91" s="35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29.28" customHeight="1">
      <c r="A92" s="35"/>
      <c r="B92" s="36"/>
      <c r="C92" s="141" t="s">
        <v>84</v>
      </c>
      <c r="D92" s="127"/>
      <c r="E92" s="127"/>
      <c r="F92" s="127"/>
      <c r="G92" s="127"/>
      <c r="H92" s="127"/>
      <c r="I92" s="142"/>
      <c r="J92" s="143" t="s">
        <v>85</v>
      </c>
      <c r="K92" s="12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5"/>
      <c r="D93" s="35"/>
      <c r="E93" s="35"/>
      <c r="F93" s="35"/>
      <c r="G93" s="35"/>
      <c r="H93" s="35"/>
      <c r="I93" s="115"/>
      <c r="J93" s="35"/>
      <c r="K93" s="35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2.8" customHeight="1">
      <c r="A94" s="35"/>
      <c r="B94" s="36"/>
      <c r="C94" s="144" t="s">
        <v>86</v>
      </c>
      <c r="D94" s="35"/>
      <c r="E94" s="35"/>
      <c r="F94" s="35"/>
      <c r="G94" s="35"/>
      <c r="H94" s="35"/>
      <c r="I94" s="115"/>
      <c r="J94" s="93">
        <f>J126</f>
        <v>0</v>
      </c>
      <c r="K94" s="3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U94" s="16" t="s">
        <v>87</v>
      </c>
    </row>
    <row r="95" s="9" customFormat="1" ht="24.96" customHeight="1">
      <c r="A95" s="9"/>
      <c r="B95" s="145"/>
      <c r="C95" s="9"/>
      <c r="D95" s="146" t="s">
        <v>88</v>
      </c>
      <c r="E95" s="147"/>
      <c r="F95" s="147"/>
      <c r="G95" s="147"/>
      <c r="H95" s="147"/>
      <c r="I95" s="148"/>
      <c r="J95" s="149">
        <f>J127</f>
        <v>0</v>
      </c>
      <c r="K95" s="9"/>
      <c r="L95" s="145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50"/>
      <c r="C96" s="10"/>
      <c r="D96" s="151" t="s">
        <v>89</v>
      </c>
      <c r="E96" s="152"/>
      <c r="F96" s="152"/>
      <c r="G96" s="152"/>
      <c r="H96" s="152"/>
      <c r="I96" s="153"/>
      <c r="J96" s="154">
        <f>J128</f>
        <v>0</v>
      </c>
      <c r="K96" s="10"/>
      <c r="L96" s="15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9" customFormat="1" ht="24.96" customHeight="1">
      <c r="A97" s="9"/>
      <c r="B97" s="145"/>
      <c r="C97" s="9"/>
      <c r="D97" s="146" t="s">
        <v>90</v>
      </c>
      <c r="E97" s="147"/>
      <c r="F97" s="147"/>
      <c r="G97" s="147"/>
      <c r="H97" s="147"/>
      <c r="I97" s="148"/>
      <c r="J97" s="149">
        <f>J130</f>
        <v>0</v>
      </c>
      <c r="K97" s="9"/>
      <c r="L97" s="14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0"/>
      <c r="C98" s="10"/>
      <c r="D98" s="151" t="s">
        <v>91</v>
      </c>
      <c r="E98" s="152"/>
      <c r="F98" s="152"/>
      <c r="G98" s="152"/>
      <c r="H98" s="152"/>
      <c r="I98" s="153"/>
      <c r="J98" s="154">
        <f>J131</f>
        <v>0</v>
      </c>
      <c r="K98" s="10"/>
      <c r="L98" s="15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50"/>
      <c r="C99" s="10"/>
      <c r="D99" s="151" t="s">
        <v>92</v>
      </c>
      <c r="E99" s="152"/>
      <c r="F99" s="152"/>
      <c r="G99" s="152"/>
      <c r="H99" s="152"/>
      <c r="I99" s="153"/>
      <c r="J99" s="154">
        <f>J133</f>
        <v>0</v>
      </c>
      <c r="K99" s="10"/>
      <c r="L99" s="15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50"/>
      <c r="C100" s="10"/>
      <c r="D100" s="151" t="s">
        <v>93</v>
      </c>
      <c r="E100" s="152"/>
      <c r="F100" s="152"/>
      <c r="G100" s="152"/>
      <c r="H100" s="152"/>
      <c r="I100" s="153"/>
      <c r="J100" s="154">
        <f>J140</f>
        <v>0</v>
      </c>
      <c r="K100" s="10"/>
      <c r="L100" s="15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0"/>
      <c r="C101" s="10"/>
      <c r="D101" s="151" t="s">
        <v>94</v>
      </c>
      <c r="E101" s="152"/>
      <c r="F101" s="152"/>
      <c r="G101" s="152"/>
      <c r="H101" s="152"/>
      <c r="I101" s="153"/>
      <c r="J101" s="154">
        <f>J144</f>
        <v>0</v>
      </c>
      <c r="K101" s="10"/>
      <c r="L101" s="15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0"/>
      <c r="C102" s="10"/>
      <c r="D102" s="151" t="s">
        <v>95</v>
      </c>
      <c r="E102" s="152"/>
      <c r="F102" s="152"/>
      <c r="G102" s="152"/>
      <c r="H102" s="152"/>
      <c r="I102" s="153"/>
      <c r="J102" s="154">
        <f>J155</f>
        <v>0</v>
      </c>
      <c r="K102" s="10"/>
      <c r="L102" s="15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0"/>
      <c r="C103" s="10"/>
      <c r="D103" s="151" t="s">
        <v>96</v>
      </c>
      <c r="E103" s="152"/>
      <c r="F103" s="152"/>
      <c r="G103" s="152"/>
      <c r="H103" s="152"/>
      <c r="I103" s="153"/>
      <c r="J103" s="154">
        <f>J172</f>
        <v>0</v>
      </c>
      <c r="K103" s="10"/>
      <c r="L103" s="15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0"/>
      <c r="C104" s="10"/>
      <c r="D104" s="151" t="s">
        <v>97</v>
      </c>
      <c r="E104" s="152"/>
      <c r="F104" s="152"/>
      <c r="G104" s="152"/>
      <c r="H104" s="152"/>
      <c r="I104" s="153"/>
      <c r="J104" s="154">
        <f>J184</f>
        <v>0</v>
      </c>
      <c r="K104" s="10"/>
      <c r="L104" s="15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50"/>
      <c r="C105" s="10"/>
      <c r="D105" s="151" t="s">
        <v>98</v>
      </c>
      <c r="E105" s="152"/>
      <c r="F105" s="152"/>
      <c r="G105" s="152"/>
      <c r="H105" s="152"/>
      <c r="I105" s="153"/>
      <c r="J105" s="154">
        <f>J191</f>
        <v>0</v>
      </c>
      <c r="K105" s="10"/>
      <c r="L105" s="15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50"/>
      <c r="C106" s="10"/>
      <c r="D106" s="151" t="s">
        <v>99</v>
      </c>
      <c r="E106" s="152"/>
      <c r="F106" s="152"/>
      <c r="G106" s="152"/>
      <c r="H106" s="152"/>
      <c r="I106" s="153"/>
      <c r="J106" s="154">
        <f>J217</f>
        <v>0</v>
      </c>
      <c r="K106" s="10"/>
      <c r="L106" s="15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45"/>
      <c r="C107" s="9"/>
      <c r="D107" s="146" t="s">
        <v>100</v>
      </c>
      <c r="E107" s="147"/>
      <c r="F107" s="147"/>
      <c r="G107" s="147"/>
      <c r="H107" s="147"/>
      <c r="I107" s="148"/>
      <c r="J107" s="149">
        <f>J219</f>
        <v>0</v>
      </c>
      <c r="K107" s="9"/>
      <c r="L107" s="14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45"/>
      <c r="C108" s="9"/>
      <c r="D108" s="146" t="s">
        <v>101</v>
      </c>
      <c r="E108" s="147"/>
      <c r="F108" s="147"/>
      <c r="G108" s="147"/>
      <c r="H108" s="147"/>
      <c r="I108" s="148"/>
      <c r="J108" s="149">
        <f>J221</f>
        <v>0</v>
      </c>
      <c r="K108" s="9"/>
      <c r="L108" s="14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35"/>
      <c r="B109" s="36"/>
      <c r="C109" s="35"/>
      <c r="D109" s="35"/>
      <c r="E109" s="35"/>
      <c r="F109" s="35"/>
      <c r="G109" s="35"/>
      <c r="H109" s="35"/>
      <c r="I109" s="115"/>
      <c r="J109" s="35"/>
      <c r="K109" s="35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57"/>
      <c r="C110" s="58"/>
      <c r="D110" s="58"/>
      <c r="E110" s="58"/>
      <c r="F110" s="58"/>
      <c r="G110" s="58"/>
      <c r="H110" s="58"/>
      <c r="I110" s="139"/>
      <c r="J110" s="58"/>
      <c r="K110" s="58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4" s="2" customFormat="1" ht="6.96" customHeight="1">
      <c r="A114" s="35"/>
      <c r="B114" s="59"/>
      <c r="C114" s="60"/>
      <c r="D114" s="60"/>
      <c r="E114" s="60"/>
      <c r="F114" s="60"/>
      <c r="G114" s="60"/>
      <c r="H114" s="60"/>
      <c r="I114" s="140"/>
      <c r="J114" s="60"/>
      <c r="K114" s="60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24.96" customHeight="1">
      <c r="A115" s="35"/>
      <c r="B115" s="36"/>
      <c r="C115" s="20" t="s">
        <v>102</v>
      </c>
      <c r="D115" s="35"/>
      <c r="E115" s="35"/>
      <c r="F115" s="35"/>
      <c r="G115" s="35"/>
      <c r="H115" s="35"/>
      <c r="I115" s="115"/>
      <c r="J115" s="35"/>
      <c r="K115" s="35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5"/>
      <c r="D116" s="35"/>
      <c r="E116" s="35"/>
      <c r="F116" s="35"/>
      <c r="G116" s="35"/>
      <c r="H116" s="35"/>
      <c r="I116" s="115"/>
      <c r="J116" s="35"/>
      <c r="K116" s="35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16</v>
      </c>
      <c r="D117" s="35"/>
      <c r="E117" s="35"/>
      <c r="F117" s="35"/>
      <c r="G117" s="35"/>
      <c r="H117" s="35"/>
      <c r="I117" s="115"/>
      <c r="J117" s="35"/>
      <c r="K117" s="35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6.5" customHeight="1">
      <c r="A118" s="35"/>
      <c r="B118" s="36"/>
      <c r="C118" s="35"/>
      <c r="D118" s="35"/>
      <c r="E118" s="64" t="str">
        <f>E7</f>
        <v>ZS Havířov - VZT</v>
      </c>
      <c r="F118" s="35"/>
      <c r="G118" s="35"/>
      <c r="H118" s="35"/>
      <c r="I118" s="115"/>
      <c r="J118" s="35"/>
      <c r="K118" s="35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5"/>
      <c r="D119" s="35"/>
      <c r="E119" s="35"/>
      <c r="F119" s="35"/>
      <c r="G119" s="35"/>
      <c r="H119" s="35"/>
      <c r="I119" s="115"/>
      <c r="J119" s="35"/>
      <c r="K119" s="35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20</v>
      </c>
      <c r="D120" s="35"/>
      <c r="E120" s="35"/>
      <c r="F120" s="24" t="str">
        <f>F10</f>
        <v>Havířov</v>
      </c>
      <c r="G120" s="35"/>
      <c r="H120" s="35"/>
      <c r="I120" s="116" t="s">
        <v>22</v>
      </c>
      <c r="J120" s="66" t="str">
        <f>IF(J10="","",J10)</f>
        <v>8. 7. 2020</v>
      </c>
      <c r="K120" s="35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5"/>
      <c r="D121" s="35"/>
      <c r="E121" s="35"/>
      <c r="F121" s="35"/>
      <c r="G121" s="35"/>
      <c r="H121" s="35"/>
      <c r="I121" s="115"/>
      <c r="J121" s="35"/>
      <c r="K121" s="35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5.15" customHeight="1">
      <c r="A122" s="35"/>
      <c r="B122" s="36"/>
      <c r="C122" s="29" t="s">
        <v>24</v>
      </c>
      <c r="D122" s="35"/>
      <c r="E122" s="35"/>
      <c r="F122" s="24" t="str">
        <f>E13</f>
        <v xml:space="preserve"> </v>
      </c>
      <c r="G122" s="35"/>
      <c r="H122" s="35"/>
      <c r="I122" s="116" t="s">
        <v>30</v>
      </c>
      <c r="J122" s="33" t="str">
        <f>E19</f>
        <v xml:space="preserve"> </v>
      </c>
      <c r="K122" s="35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5.15" customHeight="1">
      <c r="A123" s="35"/>
      <c r="B123" s="36"/>
      <c r="C123" s="29" t="s">
        <v>28</v>
      </c>
      <c r="D123" s="35"/>
      <c r="E123" s="35"/>
      <c r="F123" s="24" t="str">
        <f>IF(E16="","",E16)</f>
        <v>Vyplň údaj</v>
      </c>
      <c r="G123" s="35"/>
      <c r="H123" s="35"/>
      <c r="I123" s="116" t="s">
        <v>32</v>
      </c>
      <c r="J123" s="33" t="str">
        <f>E22</f>
        <v xml:space="preserve"> </v>
      </c>
      <c r="K123" s="35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0.32" customHeight="1">
      <c r="A124" s="35"/>
      <c r="B124" s="36"/>
      <c r="C124" s="35"/>
      <c r="D124" s="35"/>
      <c r="E124" s="35"/>
      <c r="F124" s="35"/>
      <c r="G124" s="35"/>
      <c r="H124" s="35"/>
      <c r="I124" s="115"/>
      <c r="J124" s="35"/>
      <c r="K124" s="35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11" customFormat="1" ht="29.28" customHeight="1">
      <c r="A125" s="155"/>
      <c r="B125" s="156"/>
      <c r="C125" s="157" t="s">
        <v>103</v>
      </c>
      <c r="D125" s="158" t="s">
        <v>59</v>
      </c>
      <c r="E125" s="158" t="s">
        <v>55</v>
      </c>
      <c r="F125" s="158" t="s">
        <v>56</v>
      </c>
      <c r="G125" s="158" t="s">
        <v>104</v>
      </c>
      <c r="H125" s="158" t="s">
        <v>105</v>
      </c>
      <c r="I125" s="159" t="s">
        <v>106</v>
      </c>
      <c r="J125" s="160" t="s">
        <v>85</v>
      </c>
      <c r="K125" s="161" t="s">
        <v>107</v>
      </c>
      <c r="L125" s="162"/>
      <c r="M125" s="83" t="s">
        <v>1</v>
      </c>
      <c r="N125" s="84" t="s">
        <v>38</v>
      </c>
      <c r="O125" s="84" t="s">
        <v>108</v>
      </c>
      <c r="P125" s="84" t="s">
        <v>109</v>
      </c>
      <c r="Q125" s="84" t="s">
        <v>110</v>
      </c>
      <c r="R125" s="84" t="s">
        <v>111</v>
      </c>
      <c r="S125" s="84" t="s">
        <v>112</v>
      </c>
      <c r="T125" s="85" t="s">
        <v>113</v>
      </c>
      <c r="U125" s="155"/>
      <c r="V125" s="155"/>
      <c r="W125" s="155"/>
      <c r="X125" s="155"/>
      <c r="Y125" s="155"/>
      <c r="Z125" s="155"/>
      <c r="AA125" s="155"/>
      <c r="AB125" s="155"/>
      <c r="AC125" s="155"/>
      <c r="AD125" s="155"/>
      <c r="AE125" s="155"/>
    </row>
    <row r="126" s="2" customFormat="1" ht="22.8" customHeight="1">
      <c r="A126" s="35"/>
      <c r="B126" s="36"/>
      <c r="C126" s="90" t="s">
        <v>114</v>
      </c>
      <c r="D126" s="35"/>
      <c r="E126" s="35"/>
      <c r="F126" s="35"/>
      <c r="G126" s="35"/>
      <c r="H126" s="35"/>
      <c r="I126" s="115"/>
      <c r="J126" s="163">
        <f>BK126</f>
        <v>0</v>
      </c>
      <c r="K126" s="35"/>
      <c r="L126" s="36"/>
      <c r="M126" s="86"/>
      <c r="N126" s="70"/>
      <c r="O126" s="87"/>
      <c r="P126" s="164">
        <f>P127+P130+P219+P221</f>
        <v>0</v>
      </c>
      <c r="Q126" s="87"/>
      <c r="R126" s="164">
        <f>R127+R130+R219+R221</f>
        <v>0.079780000000000004</v>
      </c>
      <c r="S126" s="87"/>
      <c r="T126" s="165">
        <f>T127+T130+T219+T221</f>
        <v>0.063439999999999996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6" t="s">
        <v>73</v>
      </c>
      <c r="AU126" s="16" t="s">
        <v>87</v>
      </c>
      <c r="BK126" s="166">
        <f>BK127+BK130+BK219+BK221</f>
        <v>0</v>
      </c>
    </row>
    <row r="127" s="12" customFormat="1" ht="25.92" customHeight="1">
      <c r="A127" s="12"/>
      <c r="B127" s="167"/>
      <c r="C127" s="12"/>
      <c r="D127" s="168" t="s">
        <v>73</v>
      </c>
      <c r="E127" s="169" t="s">
        <v>115</v>
      </c>
      <c r="F127" s="169" t="s">
        <v>116</v>
      </c>
      <c r="G127" s="12"/>
      <c r="H127" s="12"/>
      <c r="I127" s="170"/>
      <c r="J127" s="171">
        <f>BK127</f>
        <v>0</v>
      </c>
      <c r="K127" s="12"/>
      <c r="L127" s="167"/>
      <c r="M127" s="172"/>
      <c r="N127" s="173"/>
      <c r="O127" s="173"/>
      <c r="P127" s="174">
        <f>P128</f>
        <v>0</v>
      </c>
      <c r="Q127" s="173"/>
      <c r="R127" s="174">
        <f>R128</f>
        <v>0.00021000000000000001</v>
      </c>
      <c r="S127" s="173"/>
      <c r="T127" s="175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68" t="s">
        <v>79</v>
      </c>
      <c r="AT127" s="176" t="s">
        <v>73</v>
      </c>
      <c r="AU127" s="176" t="s">
        <v>74</v>
      </c>
      <c r="AY127" s="168" t="s">
        <v>117</v>
      </c>
      <c r="BK127" s="177">
        <f>BK128</f>
        <v>0</v>
      </c>
    </row>
    <row r="128" s="12" customFormat="1" ht="22.8" customHeight="1">
      <c r="A128" s="12"/>
      <c r="B128" s="167"/>
      <c r="C128" s="12"/>
      <c r="D128" s="168" t="s">
        <v>73</v>
      </c>
      <c r="E128" s="178" t="s">
        <v>118</v>
      </c>
      <c r="F128" s="178" t="s">
        <v>119</v>
      </c>
      <c r="G128" s="12"/>
      <c r="H128" s="12"/>
      <c r="I128" s="170"/>
      <c r="J128" s="179">
        <f>BK128</f>
        <v>0</v>
      </c>
      <c r="K128" s="12"/>
      <c r="L128" s="167"/>
      <c r="M128" s="172"/>
      <c r="N128" s="173"/>
      <c r="O128" s="173"/>
      <c r="P128" s="174">
        <f>P129</f>
        <v>0</v>
      </c>
      <c r="Q128" s="173"/>
      <c r="R128" s="174">
        <f>R129</f>
        <v>0.00021000000000000001</v>
      </c>
      <c r="S128" s="173"/>
      <c r="T128" s="175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68" t="s">
        <v>79</v>
      </c>
      <c r="AT128" s="176" t="s">
        <v>73</v>
      </c>
      <c r="AU128" s="176" t="s">
        <v>79</v>
      </c>
      <c r="AY128" s="168" t="s">
        <v>117</v>
      </c>
      <c r="BK128" s="177">
        <f>BK129</f>
        <v>0</v>
      </c>
    </row>
    <row r="129" s="2" customFormat="1" ht="21.75" customHeight="1">
      <c r="A129" s="35"/>
      <c r="B129" s="180"/>
      <c r="C129" s="181" t="s">
        <v>79</v>
      </c>
      <c r="D129" s="181" t="s">
        <v>120</v>
      </c>
      <c r="E129" s="182" t="s">
        <v>121</v>
      </c>
      <c r="F129" s="183" t="s">
        <v>122</v>
      </c>
      <c r="G129" s="184" t="s">
        <v>123</v>
      </c>
      <c r="H129" s="185">
        <v>1</v>
      </c>
      <c r="I129" s="186"/>
      <c r="J129" s="187">
        <f>ROUND(I129*H129,2)</f>
        <v>0</v>
      </c>
      <c r="K129" s="188"/>
      <c r="L129" s="36"/>
      <c r="M129" s="189" t="s">
        <v>1</v>
      </c>
      <c r="N129" s="190" t="s">
        <v>39</v>
      </c>
      <c r="O129" s="74"/>
      <c r="P129" s="191">
        <f>O129*H129</f>
        <v>0</v>
      </c>
      <c r="Q129" s="191">
        <v>0.00021000000000000001</v>
      </c>
      <c r="R129" s="191">
        <f>Q129*H129</f>
        <v>0.00021000000000000001</v>
      </c>
      <c r="S129" s="191">
        <v>0</v>
      </c>
      <c r="T129" s="192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93" t="s">
        <v>124</v>
      </c>
      <c r="AT129" s="193" t="s">
        <v>120</v>
      </c>
      <c r="AU129" s="193" t="s">
        <v>81</v>
      </c>
      <c r="AY129" s="16" t="s">
        <v>117</v>
      </c>
      <c r="BE129" s="194">
        <f>IF(N129="základní",J129,0)</f>
        <v>0</v>
      </c>
      <c r="BF129" s="194">
        <f>IF(N129="snížená",J129,0)</f>
        <v>0</v>
      </c>
      <c r="BG129" s="194">
        <f>IF(N129="zákl. přenesená",J129,0)</f>
        <v>0</v>
      </c>
      <c r="BH129" s="194">
        <f>IF(N129="sníž. přenesená",J129,0)</f>
        <v>0</v>
      </c>
      <c r="BI129" s="194">
        <f>IF(N129="nulová",J129,0)</f>
        <v>0</v>
      </c>
      <c r="BJ129" s="16" t="s">
        <v>79</v>
      </c>
      <c r="BK129" s="194">
        <f>ROUND(I129*H129,2)</f>
        <v>0</v>
      </c>
      <c r="BL129" s="16" t="s">
        <v>124</v>
      </c>
      <c r="BM129" s="193" t="s">
        <v>125</v>
      </c>
    </row>
    <row r="130" s="12" customFormat="1" ht="25.92" customHeight="1">
      <c r="A130" s="12"/>
      <c r="B130" s="167"/>
      <c r="C130" s="12"/>
      <c r="D130" s="168" t="s">
        <v>73</v>
      </c>
      <c r="E130" s="169" t="s">
        <v>126</v>
      </c>
      <c r="F130" s="169" t="s">
        <v>127</v>
      </c>
      <c r="G130" s="12"/>
      <c r="H130" s="12"/>
      <c r="I130" s="170"/>
      <c r="J130" s="171">
        <f>BK130</f>
        <v>0</v>
      </c>
      <c r="K130" s="12"/>
      <c r="L130" s="167"/>
      <c r="M130" s="172"/>
      <c r="N130" s="173"/>
      <c r="O130" s="173"/>
      <c r="P130" s="174">
        <f>P131+P133+P140+P144+P155+P172+P184+P191+P217</f>
        <v>0</v>
      </c>
      <c r="Q130" s="173"/>
      <c r="R130" s="174">
        <f>R131+R133+R140+R144+R155+R172+R184+R191+R217</f>
        <v>0.079570000000000002</v>
      </c>
      <c r="S130" s="173"/>
      <c r="T130" s="175">
        <f>T131+T133+T140+T144+T155+T172+T184+T191+T217</f>
        <v>0.063439999999999996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68" t="s">
        <v>81</v>
      </c>
      <c r="AT130" s="176" t="s">
        <v>73</v>
      </c>
      <c r="AU130" s="176" t="s">
        <v>74</v>
      </c>
      <c r="AY130" s="168" t="s">
        <v>117</v>
      </c>
      <c r="BK130" s="177">
        <f>BK131+BK133+BK140+BK144+BK155+BK172+BK184+BK191+BK217</f>
        <v>0</v>
      </c>
    </row>
    <row r="131" s="12" customFormat="1" ht="22.8" customHeight="1">
      <c r="A131" s="12"/>
      <c r="B131" s="167"/>
      <c r="C131" s="12"/>
      <c r="D131" s="168" t="s">
        <v>73</v>
      </c>
      <c r="E131" s="178" t="s">
        <v>128</v>
      </c>
      <c r="F131" s="178" t="s">
        <v>129</v>
      </c>
      <c r="G131" s="12"/>
      <c r="H131" s="12"/>
      <c r="I131" s="170"/>
      <c r="J131" s="179">
        <f>BK131</f>
        <v>0</v>
      </c>
      <c r="K131" s="12"/>
      <c r="L131" s="167"/>
      <c r="M131" s="172"/>
      <c r="N131" s="173"/>
      <c r="O131" s="173"/>
      <c r="P131" s="174">
        <f>P132</f>
        <v>0</v>
      </c>
      <c r="Q131" s="173"/>
      <c r="R131" s="174">
        <f>R132</f>
        <v>0</v>
      </c>
      <c r="S131" s="173"/>
      <c r="T131" s="175">
        <f>T132</f>
        <v>0.043119999999999999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68" t="s">
        <v>81</v>
      </c>
      <c r="AT131" s="176" t="s">
        <v>73</v>
      </c>
      <c r="AU131" s="176" t="s">
        <v>79</v>
      </c>
      <c r="AY131" s="168" t="s">
        <v>117</v>
      </c>
      <c r="BK131" s="177">
        <f>BK132</f>
        <v>0</v>
      </c>
    </row>
    <row r="132" s="2" customFormat="1" ht="21.75" customHeight="1">
      <c r="A132" s="35"/>
      <c r="B132" s="180"/>
      <c r="C132" s="181" t="s">
        <v>81</v>
      </c>
      <c r="D132" s="181" t="s">
        <v>120</v>
      </c>
      <c r="E132" s="182" t="s">
        <v>130</v>
      </c>
      <c r="F132" s="183" t="s">
        <v>131</v>
      </c>
      <c r="G132" s="184" t="s">
        <v>132</v>
      </c>
      <c r="H132" s="185">
        <v>8</v>
      </c>
      <c r="I132" s="186"/>
      <c r="J132" s="187">
        <f>ROUND(I132*H132,2)</f>
        <v>0</v>
      </c>
      <c r="K132" s="188"/>
      <c r="L132" s="36"/>
      <c r="M132" s="189" t="s">
        <v>1</v>
      </c>
      <c r="N132" s="190" t="s">
        <v>39</v>
      </c>
      <c r="O132" s="74"/>
      <c r="P132" s="191">
        <f>O132*H132</f>
        <v>0</v>
      </c>
      <c r="Q132" s="191">
        <v>0</v>
      </c>
      <c r="R132" s="191">
        <f>Q132*H132</f>
        <v>0</v>
      </c>
      <c r="S132" s="191">
        <v>0.0053899999999999998</v>
      </c>
      <c r="T132" s="192">
        <f>S132*H132</f>
        <v>0.043119999999999999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3" t="s">
        <v>133</v>
      </c>
      <c r="AT132" s="193" t="s">
        <v>120</v>
      </c>
      <c r="AU132" s="193" t="s">
        <v>81</v>
      </c>
      <c r="AY132" s="16" t="s">
        <v>117</v>
      </c>
      <c r="BE132" s="194">
        <f>IF(N132="základní",J132,0)</f>
        <v>0</v>
      </c>
      <c r="BF132" s="194">
        <f>IF(N132="snížená",J132,0)</f>
        <v>0</v>
      </c>
      <c r="BG132" s="194">
        <f>IF(N132="zákl. přenesená",J132,0)</f>
        <v>0</v>
      </c>
      <c r="BH132" s="194">
        <f>IF(N132="sníž. přenesená",J132,0)</f>
        <v>0</v>
      </c>
      <c r="BI132" s="194">
        <f>IF(N132="nulová",J132,0)</f>
        <v>0</v>
      </c>
      <c r="BJ132" s="16" t="s">
        <v>79</v>
      </c>
      <c r="BK132" s="194">
        <f>ROUND(I132*H132,2)</f>
        <v>0</v>
      </c>
      <c r="BL132" s="16" t="s">
        <v>133</v>
      </c>
      <c r="BM132" s="193" t="s">
        <v>134</v>
      </c>
    </row>
    <row r="133" s="12" customFormat="1" ht="22.8" customHeight="1">
      <c r="A133" s="12"/>
      <c r="B133" s="167"/>
      <c r="C133" s="12"/>
      <c r="D133" s="168" t="s">
        <v>73</v>
      </c>
      <c r="E133" s="178" t="s">
        <v>135</v>
      </c>
      <c r="F133" s="178" t="s">
        <v>136</v>
      </c>
      <c r="G133" s="12"/>
      <c r="H133" s="12"/>
      <c r="I133" s="170"/>
      <c r="J133" s="179">
        <f>BK133</f>
        <v>0</v>
      </c>
      <c r="K133" s="12"/>
      <c r="L133" s="167"/>
      <c r="M133" s="172"/>
      <c r="N133" s="173"/>
      <c r="O133" s="173"/>
      <c r="P133" s="174">
        <f>SUM(P134:P139)</f>
        <v>0</v>
      </c>
      <c r="Q133" s="173"/>
      <c r="R133" s="174">
        <f>SUM(R134:R139)</f>
        <v>0.0022799999999999999</v>
      </c>
      <c r="S133" s="173"/>
      <c r="T133" s="175">
        <f>SUM(T134:T139)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68" t="s">
        <v>81</v>
      </c>
      <c r="AT133" s="176" t="s">
        <v>73</v>
      </c>
      <c r="AU133" s="176" t="s">
        <v>79</v>
      </c>
      <c r="AY133" s="168" t="s">
        <v>117</v>
      </c>
      <c r="BK133" s="177">
        <f>SUM(BK134:BK139)</f>
        <v>0</v>
      </c>
    </row>
    <row r="134" s="2" customFormat="1" ht="16.5" customHeight="1">
      <c r="A134" s="35"/>
      <c r="B134" s="180"/>
      <c r="C134" s="181" t="s">
        <v>137</v>
      </c>
      <c r="D134" s="181" t="s">
        <v>120</v>
      </c>
      <c r="E134" s="182" t="s">
        <v>138</v>
      </c>
      <c r="F134" s="183" t="s">
        <v>139</v>
      </c>
      <c r="G134" s="184" t="s">
        <v>132</v>
      </c>
      <c r="H134" s="185">
        <v>3</v>
      </c>
      <c r="I134" s="186"/>
      <c r="J134" s="187">
        <f>ROUND(I134*H134,2)</f>
        <v>0</v>
      </c>
      <c r="K134" s="188"/>
      <c r="L134" s="36"/>
      <c r="M134" s="189" t="s">
        <v>1</v>
      </c>
      <c r="N134" s="190" t="s">
        <v>39</v>
      </c>
      <c r="O134" s="74"/>
      <c r="P134" s="191">
        <f>O134*H134</f>
        <v>0</v>
      </c>
      <c r="Q134" s="191">
        <v>0.00042000000000000002</v>
      </c>
      <c r="R134" s="191">
        <f>Q134*H134</f>
        <v>0.0012600000000000001</v>
      </c>
      <c r="S134" s="191">
        <v>0</v>
      </c>
      <c r="T134" s="192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3" t="s">
        <v>133</v>
      </c>
      <c r="AT134" s="193" t="s">
        <v>120</v>
      </c>
      <c r="AU134" s="193" t="s">
        <v>81</v>
      </c>
      <c r="AY134" s="16" t="s">
        <v>117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16" t="s">
        <v>79</v>
      </c>
      <c r="BK134" s="194">
        <f>ROUND(I134*H134,2)</f>
        <v>0</v>
      </c>
      <c r="BL134" s="16" t="s">
        <v>133</v>
      </c>
      <c r="BM134" s="193" t="s">
        <v>140</v>
      </c>
    </row>
    <row r="135" s="2" customFormat="1" ht="21.75" customHeight="1">
      <c r="A135" s="35"/>
      <c r="B135" s="180"/>
      <c r="C135" s="195" t="s">
        <v>124</v>
      </c>
      <c r="D135" s="195" t="s">
        <v>141</v>
      </c>
      <c r="E135" s="196" t="s">
        <v>142</v>
      </c>
      <c r="F135" s="197" t="s">
        <v>143</v>
      </c>
      <c r="G135" s="198" t="s">
        <v>132</v>
      </c>
      <c r="H135" s="199">
        <v>3</v>
      </c>
      <c r="I135" s="200"/>
      <c r="J135" s="201">
        <f>ROUND(I135*H135,2)</f>
        <v>0</v>
      </c>
      <c r="K135" s="202"/>
      <c r="L135" s="203"/>
      <c r="M135" s="204" t="s">
        <v>1</v>
      </c>
      <c r="N135" s="205" t="s">
        <v>39</v>
      </c>
      <c r="O135" s="74"/>
      <c r="P135" s="191">
        <f>O135*H135</f>
        <v>0</v>
      </c>
      <c r="Q135" s="191">
        <v>0</v>
      </c>
      <c r="R135" s="191">
        <f>Q135*H135</f>
        <v>0</v>
      </c>
      <c r="S135" s="191">
        <v>0</v>
      </c>
      <c r="T135" s="192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3" t="s">
        <v>144</v>
      </c>
      <c r="AT135" s="193" t="s">
        <v>141</v>
      </c>
      <c r="AU135" s="193" t="s">
        <v>81</v>
      </c>
      <c r="AY135" s="16" t="s">
        <v>117</v>
      </c>
      <c r="BE135" s="194">
        <f>IF(N135="základní",J135,0)</f>
        <v>0</v>
      </c>
      <c r="BF135" s="194">
        <f>IF(N135="snížená",J135,0)</f>
        <v>0</v>
      </c>
      <c r="BG135" s="194">
        <f>IF(N135="zákl. přenesená",J135,0)</f>
        <v>0</v>
      </c>
      <c r="BH135" s="194">
        <f>IF(N135="sníž. přenesená",J135,0)</f>
        <v>0</v>
      </c>
      <c r="BI135" s="194">
        <f>IF(N135="nulová",J135,0)</f>
        <v>0</v>
      </c>
      <c r="BJ135" s="16" t="s">
        <v>79</v>
      </c>
      <c r="BK135" s="194">
        <f>ROUND(I135*H135,2)</f>
        <v>0</v>
      </c>
      <c r="BL135" s="16" t="s">
        <v>133</v>
      </c>
      <c r="BM135" s="193" t="s">
        <v>145</v>
      </c>
    </row>
    <row r="136" s="2" customFormat="1" ht="21.75" customHeight="1">
      <c r="A136" s="35"/>
      <c r="B136" s="180"/>
      <c r="C136" s="181" t="s">
        <v>146</v>
      </c>
      <c r="D136" s="181" t="s">
        <v>120</v>
      </c>
      <c r="E136" s="182" t="s">
        <v>147</v>
      </c>
      <c r="F136" s="183" t="s">
        <v>148</v>
      </c>
      <c r="G136" s="184" t="s">
        <v>149</v>
      </c>
      <c r="H136" s="185">
        <v>1</v>
      </c>
      <c r="I136" s="186"/>
      <c r="J136" s="187">
        <f>ROUND(I136*H136,2)</f>
        <v>0</v>
      </c>
      <c r="K136" s="188"/>
      <c r="L136" s="36"/>
      <c r="M136" s="189" t="s">
        <v>1</v>
      </c>
      <c r="N136" s="190" t="s">
        <v>39</v>
      </c>
      <c r="O136" s="74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3" t="s">
        <v>133</v>
      </c>
      <c r="AT136" s="193" t="s">
        <v>120</v>
      </c>
      <c r="AU136" s="193" t="s">
        <v>81</v>
      </c>
      <c r="AY136" s="16" t="s">
        <v>117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6" t="s">
        <v>79</v>
      </c>
      <c r="BK136" s="194">
        <f>ROUND(I136*H136,2)</f>
        <v>0</v>
      </c>
      <c r="BL136" s="16" t="s">
        <v>133</v>
      </c>
      <c r="BM136" s="193" t="s">
        <v>150</v>
      </c>
    </row>
    <row r="137" s="2" customFormat="1" ht="16.5" customHeight="1">
      <c r="A137" s="35"/>
      <c r="B137" s="180"/>
      <c r="C137" s="181" t="s">
        <v>151</v>
      </c>
      <c r="D137" s="181" t="s">
        <v>120</v>
      </c>
      <c r="E137" s="182" t="s">
        <v>152</v>
      </c>
      <c r="F137" s="183" t="s">
        <v>153</v>
      </c>
      <c r="G137" s="184" t="s">
        <v>149</v>
      </c>
      <c r="H137" s="185">
        <v>3</v>
      </c>
      <c r="I137" s="186"/>
      <c r="J137" s="187">
        <f>ROUND(I137*H137,2)</f>
        <v>0</v>
      </c>
      <c r="K137" s="188"/>
      <c r="L137" s="36"/>
      <c r="M137" s="189" t="s">
        <v>1</v>
      </c>
      <c r="N137" s="190" t="s">
        <v>39</v>
      </c>
      <c r="O137" s="74"/>
      <c r="P137" s="191">
        <f>O137*H137</f>
        <v>0</v>
      </c>
      <c r="Q137" s="191">
        <v>0.00034000000000000002</v>
      </c>
      <c r="R137" s="191">
        <f>Q137*H137</f>
        <v>0.0010200000000000001</v>
      </c>
      <c r="S137" s="191">
        <v>0</v>
      </c>
      <c r="T137" s="192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3" t="s">
        <v>133</v>
      </c>
      <c r="AT137" s="193" t="s">
        <v>120</v>
      </c>
      <c r="AU137" s="193" t="s">
        <v>81</v>
      </c>
      <c r="AY137" s="16" t="s">
        <v>117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16" t="s">
        <v>79</v>
      </c>
      <c r="BK137" s="194">
        <f>ROUND(I137*H137,2)</f>
        <v>0</v>
      </c>
      <c r="BL137" s="16" t="s">
        <v>133</v>
      </c>
      <c r="BM137" s="193" t="s">
        <v>154</v>
      </c>
    </row>
    <row r="138" s="2" customFormat="1" ht="16.5" customHeight="1">
      <c r="A138" s="35"/>
      <c r="B138" s="180"/>
      <c r="C138" s="195" t="s">
        <v>155</v>
      </c>
      <c r="D138" s="195" t="s">
        <v>141</v>
      </c>
      <c r="E138" s="196" t="s">
        <v>156</v>
      </c>
      <c r="F138" s="197" t="s">
        <v>157</v>
      </c>
      <c r="G138" s="198" t="s">
        <v>149</v>
      </c>
      <c r="H138" s="199">
        <v>3</v>
      </c>
      <c r="I138" s="200"/>
      <c r="J138" s="201">
        <f>ROUND(I138*H138,2)</f>
        <v>0</v>
      </c>
      <c r="K138" s="202"/>
      <c r="L138" s="203"/>
      <c r="M138" s="204" t="s">
        <v>1</v>
      </c>
      <c r="N138" s="205" t="s">
        <v>39</v>
      </c>
      <c r="O138" s="74"/>
      <c r="P138" s="191">
        <f>O138*H138</f>
        <v>0</v>
      </c>
      <c r="Q138" s="191">
        <v>0</v>
      </c>
      <c r="R138" s="191">
        <f>Q138*H138</f>
        <v>0</v>
      </c>
      <c r="S138" s="191">
        <v>0</v>
      </c>
      <c r="T138" s="192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3" t="s">
        <v>144</v>
      </c>
      <c r="AT138" s="193" t="s">
        <v>141</v>
      </c>
      <c r="AU138" s="193" t="s">
        <v>81</v>
      </c>
      <c r="AY138" s="16" t="s">
        <v>117</v>
      </c>
      <c r="BE138" s="194">
        <f>IF(N138="základní",J138,0)</f>
        <v>0</v>
      </c>
      <c r="BF138" s="194">
        <f>IF(N138="snížená",J138,0)</f>
        <v>0</v>
      </c>
      <c r="BG138" s="194">
        <f>IF(N138="zákl. přenesená",J138,0)</f>
        <v>0</v>
      </c>
      <c r="BH138" s="194">
        <f>IF(N138="sníž. přenesená",J138,0)</f>
        <v>0</v>
      </c>
      <c r="BI138" s="194">
        <f>IF(N138="nulová",J138,0)</f>
        <v>0</v>
      </c>
      <c r="BJ138" s="16" t="s">
        <v>79</v>
      </c>
      <c r="BK138" s="194">
        <f>ROUND(I138*H138,2)</f>
        <v>0</v>
      </c>
      <c r="BL138" s="16" t="s">
        <v>133</v>
      </c>
      <c r="BM138" s="193" t="s">
        <v>158</v>
      </c>
    </row>
    <row r="139" s="2" customFormat="1" ht="33" customHeight="1">
      <c r="A139" s="35"/>
      <c r="B139" s="180"/>
      <c r="C139" s="181" t="s">
        <v>159</v>
      </c>
      <c r="D139" s="181" t="s">
        <v>120</v>
      </c>
      <c r="E139" s="182" t="s">
        <v>160</v>
      </c>
      <c r="F139" s="183" t="s">
        <v>161</v>
      </c>
      <c r="G139" s="184" t="s">
        <v>162</v>
      </c>
      <c r="H139" s="206"/>
      <c r="I139" s="186"/>
      <c r="J139" s="187">
        <f>ROUND(I139*H139,2)</f>
        <v>0</v>
      </c>
      <c r="K139" s="188"/>
      <c r="L139" s="36"/>
      <c r="M139" s="189" t="s">
        <v>1</v>
      </c>
      <c r="N139" s="190" t="s">
        <v>39</v>
      </c>
      <c r="O139" s="74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93" t="s">
        <v>133</v>
      </c>
      <c r="AT139" s="193" t="s">
        <v>120</v>
      </c>
      <c r="AU139" s="193" t="s">
        <v>81</v>
      </c>
      <c r="AY139" s="16" t="s">
        <v>117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6" t="s">
        <v>79</v>
      </c>
      <c r="BK139" s="194">
        <f>ROUND(I139*H139,2)</f>
        <v>0</v>
      </c>
      <c r="BL139" s="16" t="s">
        <v>133</v>
      </c>
      <c r="BM139" s="193" t="s">
        <v>163</v>
      </c>
    </row>
    <row r="140" s="12" customFormat="1" ht="22.8" customHeight="1">
      <c r="A140" s="12"/>
      <c r="B140" s="167"/>
      <c r="C140" s="12"/>
      <c r="D140" s="168" t="s">
        <v>73</v>
      </c>
      <c r="E140" s="178" t="s">
        <v>164</v>
      </c>
      <c r="F140" s="178" t="s">
        <v>165</v>
      </c>
      <c r="G140" s="12"/>
      <c r="H140" s="12"/>
      <c r="I140" s="170"/>
      <c r="J140" s="179">
        <f>BK140</f>
        <v>0</v>
      </c>
      <c r="K140" s="12"/>
      <c r="L140" s="167"/>
      <c r="M140" s="172"/>
      <c r="N140" s="173"/>
      <c r="O140" s="173"/>
      <c r="P140" s="174">
        <f>SUM(P141:P143)</f>
        <v>0</v>
      </c>
      <c r="Q140" s="173"/>
      <c r="R140" s="174">
        <f>SUM(R141:R143)</f>
        <v>0.030630000000000001</v>
      </c>
      <c r="S140" s="173"/>
      <c r="T140" s="175">
        <f>SUM(T141:T143)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68" t="s">
        <v>81</v>
      </c>
      <c r="AT140" s="176" t="s">
        <v>73</v>
      </c>
      <c r="AU140" s="176" t="s">
        <v>79</v>
      </c>
      <c r="AY140" s="168" t="s">
        <v>117</v>
      </c>
      <c r="BK140" s="177">
        <f>SUM(BK141:BK143)</f>
        <v>0</v>
      </c>
    </row>
    <row r="141" s="2" customFormat="1" ht="16.5" customHeight="1">
      <c r="A141" s="35"/>
      <c r="B141" s="180"/>
      <c r="C141" s="181" t="s">
        <v>118</v>
      </c>
      <c r="D141" s="181" t="s">
        <v>120</v>
      </c>
      <c r="E141" s="182" t="s">
        <v>166</v>
      </c>
      <c r="F141" s="183" t="s">
        <v>167</v>
      </c>
      <c r="G141" s="184" t="s">
        <v>149</v>
      </c>
      <c r="H141" s="185">
        <v>1</v>
      </c>
      <c r="I141" s="186"/>
      <c r="J141" s="187">
        <f>ROUND(I141*H141,2)</f>
        <v>0</v>
      </c>
      <c r="K141" s="188"/>
      <c r="L141" s="36"/>
      <c r="M141" s="189" t="s">
        <v>1</v>
      </c>
      <c r="N141" s="190" t="s">
        <v>39</v>
      </c>
      <c r="O141" s="74"/>
      <c r="P141" s="191">
        <f>O141*H141</f>
        <v>0</v>
      </c>
      <c r="Q141" s="191">
        <v>0.027650000000000001</v>
      </c>
      <c r="R141" s="191">
        <f>Q141*H141</f>
        <v>0.027650000000000001</v>
      </c>
      <c r="S141" s="191">
        <v>0</v>
      </c>
      <c r="T141" s="192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93" t="s">
        <v>133</v>
      </c>
      <c r="AT141" s="193" t="s">
        <v>120</v>
      </c>
      <c r="AU141" s="193" t="s">
        <v>81</v>
      </c>
      <c r="AY141" s="16" t="s">
        <v>117</v>
      </c>
      <c r="BE141" s="194">
        <f>IF(N141="základní",J141,0)</f>
        <v>0</v>
      </c>
      <c r="BF141" s="194">
        <f>IF(N141="snížená",J141,0)</f>
        <v>0</v>
      </c>
      <c r="BG141" s="194">
        <f>IF(N141="zákl. přenesená",J141,0)</f>
        <v>0</v>
      </c>
      <c r="BH141" s="194">
        <f>IF(N141="sníž. přenesená",J141,0)</f>
        <v>0</v>
      </c>
      <c r="BI141" s="194">
        <f>IF(N141="nulová",J141,0)</f>
        <v>0</v>
      </c>
      <c r="BJ141" s="16" t="s">
        <v>79</v>
      </c>
      <c r="BK141" s="194">
        <f>ROUND(I141*H141,2)</f>
        <v>0</v>
      </c>
      <c r="BL141" s="16" t="s">
        <v>133</v>
      </c>
      <c r="BM141" s="193" t="s">
        <v>168</v>
      </c>
    </row>
    <row r="142" s="2" customFormat="1" ht="21.75" customHeight="1">
      <c r="A142" s="35"/>
      <c r="B142" s="180"/>
      <c r="C142" s="181" t="s">
        <v>169</v>
      </c>
      <c r="D142" s="181" t="s">
        <v>120</v>
      </c>
      <c r="E142" s="182" t="s">
        <v>170</v>
      </c>
      <c r="F142" s="183" t="s">
        <v>171</v>
      </c>
      <c r="G142" s="184" t="s">
        <v>172</v>
      </c>
      <c r="H142" s="185">
        <v>1</v>
      </c>
      <c r="I142" s="186"/>
      <c r="J142" s="187">
        <f>ROUND(I142*H142,2)</f>
        <v>0</v>
      </c>
      <c r="K142" s="188"/>
      <c r="L142" s="36"/>
      <c r="M142" s="189" t="s">
        <v>1</v>
      </c>
      <c r="N142" s="190" t="s">
        <v>39</v>
      </c>
      <c r="O142" s="74"/>
      <c r="P142" s="191">
        <f>O142*H142</f>
        <v>0</v>
      </c>
      <c r="Q142" s="191">
        <v>0.00298</v>
      </c>
      <c r="R142" s="191">
        <f>Q142*H142</f>
        <v>0.00298</v>
      </c>
      <c r="S142" s="191">
        <v>0</v>
      </c>
      <c r="T142" s="192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3" t="s">
        <v>133</v>
      </c>
      <c r="AT142" s="193" t="s">
        <v>120</v>
      </c>
      <c r="AU142" s="193" t="s">
        <v>81</v>
      </c>
      <c r="AY142" s="16" t="s">
        <v>117</v>
      </c>
      <c r="BE142" s="194">
        <f>IF(N142="základní",J142,0)</f>
        <v>0</v>
      </c>
      <c r="BF142" s="194">
        <f>IF(N142="snížená",J142,0)</f>
        <v>0</v>
      </c>
      <c r="BG142" s="194">
        <f>IF(N142="zákl. přenesená",J142,0)</f>
        <v>0</v>
      </c>
      <c r="BH142" s="194">
        <f>IF(N142="sníž. přenesená",J142,0)</f>
        <v>0</v>
      </c>
      <c r="BI142" s="194">
        <f>IF(N142="nulová",J142,0)</f>
        <v>0</v>
      </c>
      <c r="BJ142" s="16" t="s">
        <v>79</v>
      </c>
      <c r="BK142" s="194">
        <f>ROUND(I142*H142,2)</f>
        <v>0</v>
      </c>
      <c r="BL142" s="16" t="s">
        <v>133</v>
      </c>
      <c r="BM142" s="193" t="s">
        <v>173</v>
      </c>
    </row>
    <row r="143" s="2" customFormat="1" ht="33" customHeight="1">
      <c r="A143" s="35"/>
      <c r="B143" s="180"/>
      <c r="C143" s="181" t="s">
        <v>174</v>
      </c>
      <c r="D143" s="181" t="s">
        <v>120</v>
      </c>
      <c r="E143" s="182" t="s">
        <v>175</v>
      </c>
      <c r="F143" s="183" t="s">
        <v>176</v>
      </c>
      <c r="G143" s="184" t="s">
        <v>162</v>
      </c>
      <c r="H143" s="206"/>
      <c r="I143" s="186"/>
      <c r="J143" s="187">
        <f>ROUND(I143*H143,2)</f>
        <v>0</v>
      </c>
      <c r="K143" s="188"/>
      <c r="L143" s="36"/>
      <c r="M143" s="189" t="s">
        <v>1</v>
      </c>
      <c r="N143" s="190" t="s">
        <v>39</v>
      </c>
      <c r="O143" s="74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3" t="s">
        <v>133</v>
      </c>
      <c r="AT143" s="193" t="s">
        <v>120</v>
      </c>
      <c r="AU143" s="193" t="s">
        <v>81</v>
      </c>
      <c r="AY143" s="16" t="s">
        <v>117</v>
      </c>
      <c r="BE143" s="194">
        <f>IF(N143="základní",J143,0)</f>
        <v>0</v>
      </c>
      <c r="BF143" s="194">
        <f>IF(N143="snížená",J143,0)</f>
        <v>0</v>
      </c>
      <c r="BG143" s="194">
        <f>IF(N143="zákl. přenesená",J143,0)</f>
        <v>0</v>
      </c>
      <c r="BH143" s="194">
        <f>IF(N143="sníž. přenesená",J143,0)</f>
        <v>0</v>
      </c>
      <c r="BI143" s="194">
        <f>IF(N143="nulová",J143,0)</f>
        <v>0</v>
      </c>
      <c r="BJ143" s="16" t="s">
        <v>79</v>
      </c>
      <c r="BK143" s="194">
        <f>ROUND(I143*H143,2)</f>
        <v>0</v>
      </c>
      <c r="BL143" s="16" t="s">
        <v>133</v>
      </c>
      <c r="BM143" s="193" t="s">
        <v>177</v>
      </c>
    </row>
    <row r="144" s="12" customFormat="1" ht="22.8" customHeight="1">
      <c r="A144" s="12"/>
      <c r="B144" s="167"/>
      <c r="C144" s="12"/>
      <c r="D144" s="168" t="s">
        <v>73</v>
      </c>
      <c r="E144" s="178" t="s">
        <v>178</v>
      </c>
      <c r="F144" s="178" t="s">
        <v>179</v>
      </c>
      <c r="G144" s="12"/>
      <c r="H144" s="12"/>
      <c r="I144" s="170"/>
      <c r="J144" s="179">
        <f>BK144</f>
        <v>0</v>
      </c>
      <c r="K144" s="12"/>
      <c r="L144" s="167"/>
      <c r="M144" s="172"/>
      <c r="N144" s="173"/>
      <c r="O144" s="173"/>
      <c r="P144" s="174">
        <f>SUM(P145:P154)</f>
        <v>0</v>
      </c>
      <c r="Q144" s="173"/>
      <c r="R144" s="174">
        <f>SUM(R145:R154)</f>
        <v>0.0218</v>
      </c>
      <c r="S144" s="173"/>
      <c r="T144" s="175">
        <f>SUM(T145:T154)</f>
        <v>0.020320000000000001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68" t="s">
        <v>81</v>
      </c>
      <c r="AT144" s="176" t="s">
        <v>73</v>
      </c>
      <c r="AU144" s="176" t="s">
        <v>79</v>
      </c>
      <c r="AY144" s="168" t="s">
        <v>117</v>
      </c>
      <c r="BK144" s="177">
        <f>SUM(BK145:BK154)</f>
        <v>0</v>
      </c>
    </row>
    <row r="145" s="2" customFormat="1" ht="16.5" customHeight="1">
      <c r="A145" s="35"/>
      <c r="B145" s="180"/>
      <c r="C145" s="181" t="s">
        <v>180</v>
      </c>
      <c r="D145" s="181" t="s">
        <v>120</v>
      </c>
      <c r="E145" s="182" t="s">
        <v>181</v>
      </c>
      <c r="F145" s="183" t="s">
        <v>182</v>
      </c>
      <c r="G145" s="184" t="s">
        <v>132</v>
      </c>
      <c r="H145" s="185">
        <v>8</v>
      </c>
      <c r="I145" s="186"/>
      <c r="J145" s="187">
        <f>ROUND(I145*H145,2)</f>
        <v>0</v>
      </c>
      <c r="K145" s="188"/>
      <c r="L145" s="36"/>
      <c r="M145" s="189" t="s">
        <v>1</v>
      </c>
      <c r="N145" s="190" t="s">
        <v>39</v>
      </c>
      <c r="O145" s="74"/>
      <c r="P145" s="191">
        <f>O145*H145</f>
        <v>0</v>
      </c>
      <c r="Q145" s="191">
        <v>4.0000000000000003E-05</v>
      </c>
      <c r="R145" s="191">
        <f>Q145*H145</f>
        <v>0.00032000000000000003</v>
      </c>
      <c r="S145" s="191">
        <v>0.0025400000000000002</v>
      </c>
      <c r="T145" s="192">
        <f>S145*H145</f>
        <v>0.020320000000000001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93" t="s">
        <v>133</v>
      </c>
      <c r="AT145" s="193" t="s">
        <v>120</v>
      </c>
      <c r="AU145" s="193" t="s">
        <v>81</v>
      </c>
      <c r="AY145" s="16" t="s">
        <v>117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16" t="s">
        <v>79</v>
      </c>
      <c r="BK145" s="194">
        <f>ROUND(I145*H145,2)</f>
        <v>0</v>
      </c>
      <c r="BL145" s="16" t="s">
        <v>133</v>
      </c>
      <c r="BM145" s="193" t="s">
        <v>183</v>
      </c>
    </row>
    <row r="146" s="2" customFormat="1" ht="21.75" customHeight="1">
      <c r="A146" s="35"/>
      <c r="B146" s="180"/>
      <c r="C146" s="181" t="s">
        <v>184</v>
      </c>
      <c r="D146" s="181" t="s">
        <v>120</v>
      </c>
      <c r="E146" s="182" t="s">
        <v>185</v>
      </c>
      <c r="F146" s="183" t="s">
        <v>186</v>
      </c>
      <c r="G146" s="184" t="s">
        <v>132</v>
      </c>
      <c r="H146" s="185">
        <v>1</v>
      </c>
      <c r="I146" s="186"/>
      <c r="J146" s="187">
        <f>ROUND(I146*H146,2)</f>
        <v>0</v>
      </c>
      <c r="K146" s="188"/>
      <c r="L146" s="36"/>
      <c r="M146" s="189" t="s">
        <v>1</v>
      </c>
      <c r="N146" s="190" t="s">
        <v>39</v>
      </c>
      <c r="O146" s="74"/>
      <c r="P146" s="191">
        <f>O146*H146</f>
        <v>0</v>
      </c>
      <c r="Q146" s="191">
        <v>0.00060999999999999997</v>
      </c>
      <c r="R146" s="191">
        <f>Q146*H146</f>
        <v>0.00060999999999999997</v>
      </c>
      <c r="S146" s="191">
        <v>0</v>
      </c>
      <c r="T146" s="192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3" t="s">
        <v>133</v>
      </c>
      <c r="AT146" s="193" t="s">
        <v>120</v>
      </c>
      <c r="AU146" s="193" t="s">
        <v>81</v>
      </c>
      <c r="AY146" s="16" t="s">
        <v>117</v>
      </c>
      <c r="BE146" s="194">
        <f>IF(N146="základní",J146,0)</f>
        <v>0</v>
      </c>
      <c r="BF146" s="194">
        <f>IF(N146="snížená",J146,0)</f>
        <v>0</v>
      </c>
      <c r="BG146" s="194">
        <f>IF(N146="zákl. přenesená",J146,0)</f>
        <v>0</v>
      </c>
      <c r="BH146" s="194">
        <f>IF(N146="sníž. přenesená",J146,0)</f>
        <v>0</v>
      </c>
      <c r="BI146" s="194">
        <f>IF(N146="nulová",J146,0)</f>
        <v>0</v>
      </c>
      <c r="BJ146" s="16" t="s">
        <v>79</v>
      </c>
      <c r="BK146" s="194">
        <f>ROUND(I146*H146,2)</f>
        <v>0</v>
      </c>
      <c r="BL146" s="16" t="s">
        <v>133</v>
      </c>
      <c r="BM146" s="193" t="s">
        <v>187</v>
      </c>
    </row>
    <row r="147" s="2" customFormat="1" ht="21.75" customHeight="1">
      <c r="A147" s="35"/>
      <c r="B147" s="180"/>
      <c r="C147" s="181" t="s">
        <v>188</v>
      </c>
      <c r="D147" s="181" t="s">
        <v>120</v>
      </c>
      <c r="E147" s="182" t="s">
        <v>189</v>
      </c>
      <c r="F147" s="183" t="s">
        <v>190</v>
      </c>
      <c r="G147" s="184" t="s">
        <v>132</v>
      </c>
      <c r="H147" s="185">
        <v>20</v>
      </c>
      <c r="I147" s="186"/>
      <c r="J147" s="187">
        <f>ROUND(I147*H147,2)</f>
        <v>0</v>
      </c>
      <c r="K147" s="188"/>
      <c r="L147" s="36"/>
      <c r="M147" s="189" t="s">
        <v>1</v>
      </c>
      <c r="N147" s="190" t="s">
        <v>39</v>
      </c>
      <c r="O147" s="74"/>
      <c r="P147" s="191">
        <f>O147*H147</f>
        <v>0</v>
      </c>
      <c r="Q147" s="191">
        <v>0.00092000000000000003</v>
      </c>
      <c r="R147" s="191">
        <f>Q147*H147</f>
        <v>0.0184</v>
      </c>
      <c r="S147" s="191">
        <v>0</v>
      </c>
      <c r="T147" s="192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3" t="s">
        <v>133</v>
      </c>
      <c r="AT147" s="193" t="s">
        <v>120</v>
      </c>
      <c r="AU147" s="193" t="s">
        <v>81</v>
      </c>
      <c r="AY147" s="16" t="s">
        <v>117</v>
      </c>
      <c r="BE147" s="194">
        <f>IF(N147="základní",J147,0)</f>
        <v>0</v>
      </c>
      <c r="BF147" s="194">
        <f>IF(N147="snížená",J147,0)</f>
        <v>0</v>
      </c>
      <c r="BG147" s="194">
        <f>IF(N147="zákl. přenesená",J147,0)</f>
        <v>0</v>
      </c>
      <c r="BH147" s="194">
        <f>IF(N147="sníž. přenesená",J147,0)</f>
        <v>0</v>
      </c>
      <c r="BI147" s="194">
        <f>IF(N147="nulová",J147,0)</f>
        <v>0</v>
      </c>
      <c r="BJ147" s="16" t="s">
        <v>79</v>
      </c>
      <c r="BK147" s="194">
        <f>ROUND(I147*H147,2)</f>
        <v>0</v>
      </c>
      <c r="BL147" s="16" t="s">
        <v>133</v>
      </c>
      <c r="BM147" s="193" t="s">
        <v>191</v>
      </c>
    </row>
    <row r="148" s="2" customFormat="1" ht="44.25" customHeight="1">
      <c r="A148" s="35"/>
      <c r="B148" s="180"/>
      <c r="C148" s="181" t="s">
        <v>8</v>
      </c>
      <c r="D148" s="181" t="s">
        <v>120</v>
      </c>
      <c r="E148" s="182" t="s">
        <v>192</v>
      </c>
      <c r="F148" s="183" t="s">
        <v>193</v>
      </c>
      <c r="G148" s="184" t="s">
        <v>132</v>
      </c>
      <c r="H148" s="185">
        <v>1</v>
      </c>
      <c r="I148" s="186"/>
      <c r="J148" s="187">
        <f>ROUND(I148*H148,2)</f>
        <v>0</v>
      </c>
      <c r="K148" s="188"/>
      <c r="L148" s="36"/>
      <c r="M148" s="189" t="s">
        <v>1</v>
      </c>
      <c r="N148" s="190" t="s">
        <v>39</v>
      </c>
      <c r="O148" s="74"/>
      <c r="P148" s="191">
        <f>O148*H148</f>
        <v>0</v>
      </c>
      <c r="Q148" s="191">
        <v>6.9999999999999994E-05</v>
      </c>
      <c r="R148" s="191">
        <f>Q148*H148</f>
        <v>6.9999999999999994E-05</v>
      </c>
      <c r="S148" s="191">
        <v>0</v>
      </c>
      <c r="T148" s="192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3" t="s">
        <v>133</v>
      </c>
      <c r="AT148" s="193" t="s">
        <v>120</v>
      </c>
      <c r="AU148" s="193" t="s">
        <v>81</v>
      </c>
      <c r="AY148" s="16" t="s">
        <v>117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16" t="s">
        <v>79</v>
      </c>
      <c r="BK148" s="194">
        <f>ROUND(I148*H148,2)</f>
        <v>0</v>
      </c>
      <c r="BL148" s="16" t="s">
        <v>133</v>
      </c>
      <c r="BM148" s="193" t="s">
        <v>194</v>
      </c>
    </row>
    <row r="149" s="2" customFormat="1" ht="44.25" customHeight="1">
      <c r="A149" s="35"/>
      <c r="B149" s="180"/>
      <c r="C149" s="181" t="s">
        <v>133</v>
      </c>
      <c r="D149" s="181" t="s">
        <v>120</v>
      </c>
      <c r="E149" s="182" t="s">
        <v>195</v>
      </c>
      <c r="F149" s="183" t="s">
        <v>196</v>
      </c>
      <c r="G149" s="184" t="s">
        <v>132</v>
      </c>
      <c r="H149" s="185">
        <v>20</v>
      </c>
      <c r="I149" s="186"/>
      <c r="J149" s="187">
        <f>ROUND(I149*H149,2)</f>
        <v>0</v>
      </c>
      <c r="K149" s="188"/>
      <c r="L149" s="36"/>
      <c r="M149" s="189" t="s">
        <v>1</v>
      </c>
      <c r="N149" s="190" t="s">
        <v>39</v>
      </c>
      <c r="O149" s="74"/>
      <c r="P149" s="191">
        <f>O149*H149</f>
        <v>0</v>
      </c>
      <c r="Q149" s="191">
        <v>0.00012</v>
      </c>
      <c r="R149" s="191">
        <f>Q149*H149</f>
        <v>0.0024000000000000002</v>
      </c>
      <c r="S149" s="191">
        <v>0</v>
      </c>
      <c r="T149" s="192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93" t="s">
        <v>133</v>
      </c>
      <c r="AT149" s="193" t="s">
        <v>120</v>
      </c>
      <c r="AU149" s="193" t="s">
        <v>81</v>
      </c>
      <c r="AY149" s="16" t="s">
        <v>117</v>
      </c>
      <c r="BE149" s="194">
        <f>IF(N149="základní",J149,0)</f>
        <v>0</v>
      </c>
      <c r="BF149" s="194">
        <f>IF(N149="snížená",J149,0)</f>
        <v>0</v>
      </c>
      <c r="BG149" s="194">
        <f>IF(N149="zákl. přenesená",J149,0)</f>
        <v>0</v>
      </c>
      <c r="BH149" s="194">
        <f>IF(N149="sníž. přenesená",J149,0)</f>
        <v>0</v>
      </c>
      <c r="BI149" s="194">
        <f>IF(N149="nulová",J149,0)</f>
        <v>0</v>
      </c>
      <c r="BJ149" s="16" t="s">
        <v>79</v>
      </c>
      <c r="BK149" s="194">
        <f>ROUND(I149*H149,2)</f>
        <v>0</v>
      </c>
      <c r="BL149" s="16" t="s">
        <v>133</v>
      </c>
      <c r="BM149" s="193" t="s">
        <v>197</v>
      </c>
    </row>
    <row r="150" s="13" customFormat="1">
      <c r="A150" s="13"/>
      <c r="B150" s="207"/>
      <c r="C150" s="13"/>
      <c r="D150" s="208" t="s">
        <v>198</v>
      </c>
      <c r="E150" s="209" t="s">
        <v>1</v>
      </c>
      <c r="F150" s="210" t="s">
        <v>199</v>
      </c>
      <c r="G150" s="13"/>
      <c r="H150" s="211">
        <v>20</v>
      </c>
      <c r="I150" s="212"/>
      <c r="J150" s="13"/>
      <c r="K150" s="13"/>
      <c r="L150" s="207"/>
      <c r="M150" s="213"/>
      <c r="N150" s="214"/>
      <c r="O150" s="214"/>
      <c r="P150" s="214"/>
      <c r="Q150" s="214"/>
      <c r="R150" s="214"/>
      <c r="S150" s="214"/>
      <c r="T150" s="21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09" t="s">
        <v>198</v>
      </c>
      <c r="AU150" s="209" t="s">
        <v>81</v>
      </c>
      <c r="AV150" s="13" t="s">
        <v>81</v>
      </c>
      <c r="AW150" s="13" t="s">
        <v>31</v>
      </c>
      <c r="AX150" s="13" t="s">
        <v>79</v>
      </c>
      <c r="AY150" s="209" t="s">
        <v>117</v>
      </c>
    </row>
    <row r="151" s="2" customFormat="1" ht="33" customHeight="1">
      <c r="A151" s="35"/>
      <c r="B151" s="180"/>
      <c r="C151" s="181" t="s">
        <v>200</v>
      </c>
      <c r="D151" s="181" t="s">
        <v>120</v>
      </c>
      <c r="E151" s="182" t="s">
        <v>201</v>
      </c>
      <c r="F151" s="183" t="s">
        <v>202</v>
      </c>
      <c r="G151" s="184" t="s">
        <v>162</v>
      </c>
      <c r="H151" s="206"/>
      <c r="I151" s="186"/>
      <c r="J151" s="187">
        <f>ROUND(I151*H151,2)</f>
        <v>0</v>
      </c>
      <c r="K151" s="188"/>
      <c r="L151" s="36"/>
      <c r="M151" s="189" t="s">
        <v>1</v>
      </c>
      <c r="N151" s="190" t="s">
        <v>39</v>
      </c>
      <c r="O151" s="74"/>
      <c r="P151" s="191">
        <f>O151*H151</f>
        <v>0</v>
      </c>
      <c r="Q151" s="191">
        <v>0</v>
      </c>
      <c r="R151" s="191">
        <f>Q151*H151</f>
        <v>0</v>
      </c>
      <c r="S151" s="191">
        <v>0</v>
      </c>
      <c r="T151" s="192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3" t="s">
        <v>133</v>
      </c>
      <c r="AT151" s="193" t="s">
        <v>120</v>
      </c>
      <c r="AU151" s="193" t="s">
        <v>81</v>
      </c>
      <c r="AY151" s="16" t="s">
        <v>117</v>
      </c>
      <c r="BE151" s="194">
        <f>IF(N151="základní",J151,0)</f>
        <v>0</v>
      </c>
      <c r="BF151" s="194">
        <f>IF(N151="snížená",J151,0)</f>
        <v>0</v>
      </c>
      <c r="BG151" s="194">
        <f>IF(N151="zákl. přenesená",J151,0)</f>
        <v>0</v>
      </c>
      <c r="BH151" s="194">
        <f>IF(N151="sníž. přenesená",J151,0)</f>
        <v>0</v>
      </c>
      <c r="BI151" s="194">
        <f>IF(N151="nulová",J151,0)</f>
        <v>0</v>
      </c>
      <c r="BJ151" s="16" t="s">
        <v>79</v>
      </c>
      <c r="BK151" s="194">
        <f>ROUND(I151*H151,2)</f>
        <v>0</v>
      </c>
      <c r="BL151" s="16" t="s">
        <v>133</v>
      </c>
      <c r="BM151" s="193" t="s">
        <v>203</v>
      </c>
    </row>
    <row r="152" s="2" customFormat="1" ht="16.5" customHeight="1">
      <c r="A152" s="35"/>
      <c r="B152" s="180"/>
      <c r="C152" s="181" t="s">
        <v>204</v>
      </c>
      <c r="D152" s="181" t="s">
        <v>120</v>
      </c>
      <c r="E152" s="182" t="s">
        <v>205</v>
      </c>
      <c r="F152" s="183" t="s">
        <v>206</v>
      </c>
      <c r="G152" s="184" t="s">
        <v>172</v>
      </c>
      <c r="H152" s="185">
        <v>1</v>
      </c>
      <c r="I152" s="186"/>
      <c r="J152" s="187">
        <f>ROUND(I152*H152,2)</f>
        <v>0</v>
      </c>
      <c r="K152" s="188"/>
      <c r="L152" s="36"/>
      <c r="M152" s="189" t="s">
        <v>1</v>
      </c>
      <c r="N152" s="190" t="s">
        <v>39</v>
      </c>
      <c r="O152" s="74"/>
      <c r="P152" s="191">
        <f>O152*H152</f>
        <v>0</v>
      </c>
      <c r="Q152" s="191">
        <v>0</v>
      </c>
      <c r="R152" s="191">
        <f>Q152*H152</f>
        <v>0</v>
      </c>
      <c r="S152" s="191">
        <v>0</v>
      </c>
      <c r="T152" s="192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93" t="s">
        <v>133</v>
      </c>
      <c r="AT152" s="193" t="s">
        <v>120</v>
      </c>
      <c r="AU152" s="193" t="s">
        <v>81</v>
      </c>
      <c r="AY152" s="16" t="s">
        <v>117</v>
      </c>
      <c r="BE152" s="194">
        <f>IF(N152="základní",J152,0)</f>
        <v>0</v>
      </c>
      <c r="BF152" s="194">
        <f>IF(N152="snížená",J152,0)</f>
        <v>0</v>
      </c>
      <c r="BG152" s="194">
        <f>IF(N152="zákl. přenesená",J152,0)</f>
        <v>0</v>
      </c>
      <c r="BH152" s="194">
        <f>IF(N152="sníž. přenesená",J152,0)</f>
        <v>0</v>
      </c>
      <c r="BI152" s="194">
        <f>IF(N152="nulová",J152,0)</f>
        <v>0</v>
      </c>
      <c r="BJ152" s="16" t="s">
        <v>79</v>
      </c>
      <c r="BK152" s="194">
        <f>ROUND(I152*H152,2)</f>
        <v>0</v>
      </c>
      <c r="BL152" s="16" t="s">
        <v>133</v>
      </c>
      <c r="BM152" s="193" t="s">
        <v>207</v>
      </c>
    </row>
    <row r="153" s="2" customFormat="1" ht="16.5" customHeight="1">
      <c r="A153" s="35"/>
      <c r="B153" s="180"/>
      <c r="C153" s="181" t="s">
        <v>208</v>
      </c>
      <c r="D153" s="181" t="s">
        <v>120</v>
      </c>
      <c r="E153" s="182" t="s">
        <v>209</v>
      </c>
      <c r="F153" s="183" t="s">
        <v>210</v>
      </c>
      <c r="G153" s="184" t="s">
        <v>211</v>
      </c>
      <c r="H153" s="185">
        <v>10</v>
      </c>
      <c r="I153" s="186"/>
      <c r="J153" s="187">
        <f>ROUND(I153*H153,2)</f>
        <v>0</v>
      </c>
      <c r="K153" s="188"/>
      <c r="L153" s="36"/>
      <c r="M153" s="189" t="s">
        <v>1</v>
      </c>
      <c r="N153" s="190" t="s">
        <v>39</v>
      </c>
      <c r="O153" s="74"/>
      <c r="P153" s="191">
        <f>O153*H153</f>
        <v>0</v>
      </c>
      <c r="Q153" s="191">
        <v>0</v>
      </c>
      <c r="R153" s="191">
        <f>Q153*H153</f>
        <v>0</v>
      </c>
      <c r="S153" s="191">
        <v>0</v>
      </c>
      <c r="T153" s="192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3" t="s">
        <v>133</v>
      </c>
      <c r="AT153" s="193" t="s">
        <v>120</v>
      </c>
      <c r="AU153" s="193" t="s">
        <v>81</v>
      </c>
      <c r="AY153" s="16" t="s">
        <v>117</v>
      </c>
      <c r="BE153" s="194">
        <f>IF(N153="základní",J153,0)</f>
        <v>0</v>
      </c>
      <c r="BF153" s="194">
        <f>IF(N153="snížená",J153,0)</f>
        <v>0</v>
      </c>
      <c r="BG153" s="194">
        <f>IF(N153="zákl. přenesená",J153,0)</f>
        <v>0</v>
      </c>
      <c r="BH153" s="194">
        <f>IF(N153="sníž. přenesená",J153,0)</f>
        <v>0</v>
      </c>
      <c r="BI153" s="194">
        <f>IF(N153="nulová",J153,0)</f>
        <v>0</v>
      </c>
      <c r="BJ153" s="16" t="s">
        <v>79</v>
      </c>
      <c r="BK153" s="194">
        <f>ROUND(I153*H153,2)</f>
        <v>0</v>
      </c>
      <c r="BL153" s="16" t="s">
        <v>133</v>
      </c>
      <c r="BM153" s="193" t="s">
        <v>212</v>
      </c>
    </row>
    <row r="154" s="2" customFormat="1" ht="16.5" customHeight="1">
      <c r="A154" s="35"/>
      <c r="B154" s="180"/>
      <c r="C154" s="181" t="s">
        <v>199</v>
      </c>
      <c r="D154" s="181" t="s">
        <v>120</v>
      </c>
      <c r="E154" s="182" t="s">
        <v>213</v>
      </c>
      <c r="F154" s="183" t="s">
        <v>214</v>
      </c>
      <c r="G154" s="184" t="s">
        <v>211</v>
      </c>
      <c r="H154" s="185">
        <v>8</v>
      </c>
      <c r="I154" s="186"/>
      <c r="J154" s="187">
        <f>ROUND(I154*H154,2)</f>
        <v>0</v>
      </c>
      <c r="K154" s="188"/>
      <c r="L154" s="36"/>
      <c r="M154" s="189" t="s">
        <v>1</v>
      </c>
      <c r="N154" s="190" t="s">
        <v>39</v>
      </c>
      <c r="O154" s="74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93" t="s">
        <v>133</v>
      </c>
      <c r="AT154" s="193" t="s">
        <v>120</v>
      </c>
      <c r="AU154" s="193" t="s">
        <v>81</v>
      </c>
      <c r="AY154" s="16" t="s">
        <v>117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16" t="s">
        <v>79</v>
      </c>
      <c r="BK154" s="194">
        <f>ROUND(I154*H154,2)</f>
        <v>0</v>
      </c>
      <c r="BL154" s="16" t="s">
        <v>133</v>
      </c>
      <c r="BM154" s="193" t="s">
        <v>215</v>
      </c>
    </row>
    <row r="155" s="12" customFormat="1" ht="22.8" customHeight="1">
      <c r="A155" s="12"/>
      <c r="B155" s="167"/>
      <c r="C155" s="12"/>
      <c r="D155" s="168" t="s">
        <v>73</v>
      </c>
      <c r="E155" s="178" t="s">
        <v>216</v>
      </c>
      <c r="F155" s="178" t="s">
        <v>217</v>
      </c>
      <c r="G155" s="12"/>
      <c r="H155" s="12"/>
      <c r="I155" s="170"/>
      <c r="J155" s="179">
        <f>BK155</f>
        <v>0</v>
      </c>
      <c r="K155" s="12"/>
      <c r="L155" s="167"/>
      <c r="M155" s="172"/>
      <c r="N155" s="173"/>
      <c r="O155" s="173"/>
      <c r="P155" s="174">
        <f>SUM(P156:P171)</f>
        <v>0</v>
      </c>
      <c r="Q155" s="173"/>
      <c r="R155" s="174">
        <f>SUM(R156:R171)</f>
        <v>0.0050600000000000011</v>
      </c>
      <c r="S155" s="173"/>
      <c r="T155" s="175">
        <f>SUM(T156:T171)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168" t="s">
        <v>81</v>
      </c>
      <c r="AT155" s="176" t="s">
        <v>73</v>
      </c>
      <c r="AU155" s="176" t="s">
        <v>79</v>
      </c>
      <c r="AY155" s="168" t="s">
        <v>117</v>
      </c>
      <c r="BK155" s="177">
        <f>SUM(BK156:BK171)</f>
        <v>0</v>
      </c>
    </row>
    <row r="156" s="2" customFormat="1" ht="21.75" customHeight="1">
      <c r="A156" s="35"/>
      <c r="B156" s="180"/>
      <c r="C156" s="181" t="s">
        <v>7</v>
      </c>
      <c r="D156" s="181" t="s">
        <v>120</v>
      </c>
      <c r="E156" s="182" t="s">
        <v>218</v>
      </c>
      <c r="F156" s="183" t="s">
        <v>219</v>
      </c>
      <c r="G156" s="184" t="s">
        <v>149</v>
      </c>
      <c r="H156" s="185">
        <v>2</v>
      </c>
      <c r="I156" s="186"/>
      <c r="J156" s="187">
        <f>ROUND(I156*H156,2)</f>
        <v>0</v>
      </c>
      <c r="K156" s="188"/>
      <c r="L156" s="36"/>
      <c r="M156" s="189" t="s">
        <v>1</v>
      </c>
      <c r="N156" s="190" t="s">
        <v>39</v>
      </c>
      <c r="O156" s="74"/>
      <c r="P156" s="191">
        <f>O156*H156</f>
        <v>0</v>
      </c>
      <c r="Q156" s="191">
        <v>8.0000000000000007E-05</v>
      </c>
      <c r="R156" s="191">
        <f>Q156*H156</f>
        <v>0.00016000000000000001</v>
      </c>
      <c r="S156" s="191">
        <v>0</v>
      </c>
      <c r="T156" s="192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93" t="s">
        <v>133</v>
      </c>
      <c r="AT156" s="193" t="s">
        <v>120</v>
      </c>
      <c r="AU156" s="193" t="s">
        <v>81</v>
      </c>
      <c r="AY156" s="16" t="s">
        <v>117</v>
      </c>
      <c r="BE156" s="194">
        <f>IF(N156="základní",J156,0)</f>
        <v>0</v>
      </c>
      <c r="BF156" s="194">
        <f>IF(N156="snížená",J156,0)</f>
        <v>0</v>
      </c>
      <c r="BG156" s="194">
        <f>IF(N156="zákl. přenesená",J156,0)</f>
        <v>0</v>
      </c>
      <c r="BH156" s="194">
        <f>IF(N156="sníž. přenesená",J156,0)</f>
        <v>0</v>
      </c>
      <c r="BI156" s="194">
        <f>IF(N156="nulová",J156,0)</f>
        <v>0</v>
      </c>
      <c r="BJ156" s="16" t="s">
        <v>79</v>
      </c>
      <c r="BK156" s="194">
        <f>ROUND(I156*H156,2)</f>
        <v>0</v>
      </c>
      <c r="BL156" s="16" t="s">
        <v>133</v>
      </c>
      <c r="BM156" s="193" t="s">
        <v>220</v>
      </c>
    </row>
    <row r="157" s="2" customFormat="1" ht="21.75" customHeight="1">
      <c r="A157" s="35"/>
      <c r="B157" s="180"/>
      <c r="C157" s="195" t="s">
        <v>221</v>
      </c>
      <c r="D157" s="195" t="s">
        <v>141</v>
      </c>
      <c r="E157" s="196" t="s">
        <v>222</v>
      </c>
      <c r="F157" s="197" t="s">
        <v>223</v>
      </c>
      <c r="G157" s="198" t="s">
        <v>172</v>
      </c>
      <c r="H157" s="199">
        <v>1</v>
      </c>
      <c r="I157" s="200"/>
      <c r="J157" s="201">
        <f>ROUND(I157*H157,2)</f>
        <v>0</v>
      </c>
      <c r="K157" s="202"/>
      <c r="L157" s="203"/>
      <c r="M157" s="204" t="s">
        <v>1</v>
      </c>
      <c r="N157" s="205" t="s">
        <v>39</v>
      </c>
      <c r="O157" s="74"/>
      <c r="P157" s="191">
        <f>O157*H157</f>
        <v>0</v>
      </c>
      <c r="Q157" s="191">
        <v>0</v>
      </c>
      <c r="R157" s="191">
        <f>Q157*H157</f>
        <v>0</v>
      </c>
      <c r="S157" s="191">
        <v>0</v>
      </c>
      <c r="T157" s="192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3" t="s">
        <v>144</v>
      </c>
      <c r="AT157" s="193" t="s">
        <v>141</v>
      </c>
      <c r="AU157" s="193" t="s">
        <v>81</v>
      </c>
      <c r="AY157" s="16" t="s">
        <v>117</v>
      </c>
      <c r="BE157" s="194">
        <f>IF(N157="základní",J157,0)</f>
        <v>0</v>
      </c>
      <c r="BF157" s="194">
        <f>IF(N157="snížená",J157,0)</f>
        <v>0</v>
      </c>
      <c r="BG157" s="194">
        <f>IF(N157="zákl. přenesená",J157,0)</f>
        <v>0</v>
      </c>
      <c r="BH157" s="194">
        <f>IF(N157="sníž. přenesená",J157,0)</f>
        <v>0</v>
      </c>
      <c r="BI157" s="194">
        <f>IF(N157="nulová",J157,0)</f>
        <v>0</v>
      </c>
      <c r="BJ157" s="16" t="s">
        <v>79</v>
      </c>
      <c r="BK157" s="194">
        <f>ROUND(I157*H157,2)</f>
        <v>0</v>
      </c>
      <c r="BL157" s="16" t="s">
        <v>133</v>
      </c>
      <c r="BM157" s="193" t="s">
        <v>224</v>
      </c>
    </row>
    <row r="158" s="2" customFormat="1" ht="21.75" customHeight="1">
      <c r="A158" s="35"/>
      <c r="B158" s="180"/>
      <c r="C158" s="195" t="s">
        <v>225</v>
      </c>
      <c r="D158" s="195" t="s">
        <v>141</v>
      </c>
      <c r="E158" s="196" t="s">
        <v>226</v>
      </c>
      <c r="F158" s="197" t="s">
        <v>227</v>
      </c>
      <c r="G158" s="198" t="s">
        <v>172</v>
      </c>
      <c r="H158" s="199">
        <v>1</v>
      </c>
      <c r="I158" s="200"/>
      <c r="J158" s="201">
        <f>ROUND(I158*H158,2)</f>
        <v>0</v>
      </c>
      <c r="K158" s="202"/>
      <c r="L158" s="203"/>
      <c r="M158" s="204" t="s">
        <v>1</v>
      </c>
      <c r="N158" s="205" t="s">
        <v>39</v>
      </c>
      <c r="O158" s="74"/>
      <c r="P158" s="191">
        <f>O158*H158</f>
        <v>0</v>
      </c>
      <c r="Q158" s="191">
        <v>0</v>
      </c>
      <c r="R158" s="191">
        <f>Q158*H158</f>
        <v>0</v>
      </c>
      <c r="S158" s="191">
        <v>0</v>
      </c>
      <c r="T158" s="192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93" t="s">
        <v>144</v>
      </c>
      <c r="AT158" s="193" t="s">
        <v>141</v>
      </c>
      <c r="AU158" s="193" t="s">
        <v>81</v>
      </c>
      <c r="AY158" s="16" t="s">
        <v>117</v>
      </c>
      <c r="BE158" s="194">
        <f>IF(N158="základní",J158,0)</f>
        <v>0</v>
      </c>
      <c r="BF158" s="194">
        <f>IF(N158="snížená",J158,0)</f>
        <v>0</v>
      </c>
      <c r="BG158" s="194">
        <f>IF(N158="zákl. přenesená",J158,0)</f>
        <v>0</v>
      </c>
      <c r="BH158" s="194">
        <f>IF(N158="sníž. přenesená",J158,0)</f>
        <v>0</v>
      </c>
      <c r="BI158" s="194">
        <f>IF(N158="nulová",J158,0)</f>
        <v>0</v>
      </c>
      <c r="BJ158" s="16" t="s">
        <v>79</v>
      </c>
      <c r="BK158" s="194">
        <f>ROUND(I158*H158,2)</f>
        <v>0</v>
      </c>
      <c r="BL158" s="16" t="s">
        <v>133</v>
      </c>
      <c r="BM158" s="193" t="s">
        <v>228</v>
      </c>
    </row>
    <row r="159" s="2" customFormat="1" ht="16.5" customHeight="1">
      <c r="A159" s="35"/>
      <c r="B159" s="180"/>
      <c r="C159" s="181" t="s">
        <v>229</v>
      </c>
      <c r="D159" s="181" t="s">
        <v>120</v>
      </c>
      <c r="E159" s="182" t="s">
        <v>230</v>
      </c>
      <c r="F159" s="183" t="s">
        <v>231</v>
      </c>
      <c r="G159" s="184" t="s">
        <v>149</v>
      </c>
      <c r="H159" s="185">
        <v>1</v>
      </c>
      <c r="I159" s="186"/>
      <c r="J159" s="187">
        <f>ROUND(I159*H159,2)</f>
        <v>0</v>
      </c>
      <c r="K159" s="188"/>
      <c r="L159" s="36"/>
      <c r="M159" s="189" t="s">
        <v>1</v>
      </c>
      <c r="N159" s="190" t="s">
        <v>39</v>
      </c>
      <c r="O159" s="74"/>
      <c r="P159" s="191">
        <f>O159*H159</f>
        <v>0</v>
      </c>
      <c r="Q159" s="191">
        <v>0.00010000000000000001</v>
      </c>
      <c r="R159" s="191">
        <f>Q159*H159</f>
        <v>0.00010000000000000001</v>
      </c>
      <c r="S159" s="191">
        <v>0</v>
      </c>
      <c r="T159" s="192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93" t="s">
        <v>133</v>
      </c>
      <c r="AT159" s="193" t="s">
        <v>120</v>
      </c>
      <c r="AU159" s="193" t="s">
        <v>81</v>
      </c>
      <c r="AY159" s="16" t="s">
        <v>117</v>
      </c>
      <c r="BE159" s="194">
        <f>IF(N159="základní",J159,0)</f>
        <v>0</v>
      </c>
      <c r="BF159" s="194">
        <f>IF(N159="snížená",J159,0)</f>
        <v>0</v>
      </c>
      <c r="BG159" s="194">
        <f>IF(N159="zákl. přenesená",J159,0)</f>
        <v>0</v>
      </c>
      <c r="BH159" s="194">
        <f>IF(N159="sníž. přenesená",J159,0)</f>
        <v>0</v>
      </c>
      <c r="BI159" s="194">
        <f>IF(N159="nulová",J159,0)</f>
        <v>0</v>
      </c>
      <c r="BJ159" s="16" t="s">
        <v>79</v>
      </c>
      <c r="BK159" s="194">
        <f>ROUND(I159*H159,2)</f>
        <v>0</v>
      </c>
      <c r="BL159" s="16" t="s">
        <v>133</v>
      </c>
      <c r="BM159" s="193" t="s">
        <v>232</v>
      </c>
    </row>
    <row r="160" s="2" customFormat="1" ht="16.5" customHeight="1">
      <c r="A160" s="35"/>
      <c r="B160" s="180"/>
      <c r="C160" s="195" t="s">
        <v>233</v>
      </c>
      <c r="D160" s="195" t="s">
        <v>141</v>
      </c>
      <c r="E160" s="196" t="s">
        <v>234</v>
      </c>
      <c r="F160" s="197" t="s">
        <v>235</v>
      </c>
      <c r="G160" s="198" t="s">
        <v>149</v>
      </c>
      <c r="H160" s="199">
        <v>1</v>
      </c>
      <c r="I160" s="200"/>
      <c r="J160" s="201">
        <f>ROUND(I160*H160,2)</f>
        <v>0</v>
      </c>
      <c r="K160" s="202"/>
      <c r="L160" s="203"/>
      <c r="M160" s="204" t="s">
        <v>1</v>
      </c>
      <c r="N160" s="205" t="s">
        <v>39</v>
      </c>
      <c r="O160" s="74"/>
      <c r="P160" s="191">
        <f>O160*H160</f>
        <v>0</v>
      </c>
      <c r="Q160" s="191">
        <v>0</v>
      </c>
      <c r="R160" s="191">
        <f>Q160*H160</f>
        <v>0</v>
      </c>
      <c r="S160" s="191">
        <v>0</v>
      </c>
      <c r="T160" s="192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93" t="s">
        <v>144</v>
      </c>
      <c r="AT160" s="193" t="s">
        <v>141</v>
      </c>
      <c r="AU160" s="193" t="s">
        <v>81</v>
      </c>
      <c r="AY160" s="16" t="s">
        <v>117</v>
      </c>
      <c r="BE160" s="194">
        <f>IF(N160="základní",J160,0)</f>
        <v>0</v>
      </c>
      <c r="BF160" s="194">
        <f>IF(N160="snížená",J160,0)</f>
        <v>0</v>
      </c>
      <c r="BG160" s="194">
        <f>IF(N160="zákl. přenesená",J160,0)</f>
        <v>0</v>
      </c>
      <c r="BH160" s="194">
        <f>IF(N160="sníž. přenesená",J160,0)</f>
        <v>0</v>
      </c>
      <c r="BI160" s="194">
        <f>IF(N160="nulová",J160,0)</f>
        <v>0</v>
      </c>
      <c r="BJ160" s="16" t="s">
        <v>79</v>
      </c>
      <c r="BK160" s="194">
        <f>ROUND(I160*H160,2)</f>
        <v>0</v>
      </c>
      <c r="BL160" s="16" t="s">
        <v>133</v>
      </c>
      <c r="BM160" s="193" t="s">
        <v>236</v>
      </c>
    </row>
    <row r="161" s="2" customFormat="1" ht="21.75" customHeight="1">
      <c r="A161" s="35"/>
      <c r="B161" s="180"/>
      <c r="C161" s="181" t="s">
        <v>237</v>
      </c>
      <c r="D161" s="181" t="s">
        <v>120</v>
      </c>
      <c r="E161" s="182" t="s">
        <v>238</v>
      </c>
      <c r="F161" s="183" t="s">
        <v>239</v>
      </c>
      <c r="G161" s="184" t="s">
        <v>149</v>
      </c>
      <c r="H161" s="185">
        <v>4</v>
      </c>
      <c r="I161" s="186"/>
      <c r="J161" s="187">
        <f>ROUND(I161*H161,2)</f>
        <v>0</v>
      </c>
      <c r="K161" s="188"/>
      <c r="L161" s="36"/>
      <c r="M161" s="189" t="s">
        <v>1</v>
      </c>
      <c r="N161" s="190" t="s">
        <v>39</v>
      </c>
      <c r="O161" s="74"/>
      <c r="P161" s="191">
        <f>O161*H161</f>
        <v>0</v>
      </c>
      <c r="Q161" s="191">
        <v>0.00024000000000000001</v>
      </c>
      <c r="R161" s="191">
        <f>Q161*H161</f>
        <v>0.00096000000000000002</v>
      </c>
      <c r="S161" s="191">
        <v>0</v>
      </c>
      <c r="T161" s="192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3" t="s">
        <v>133</v>
      </c>
      <c r="AT161" s="193" t="s">
        <v>120</v>
      </c>
      <c r="AU161" s="193" t="s">
        <v>81</v>
      </c>
      <c r="AY161" s="16" t="s">
        <v>117</v>
      </c>
      <c r="BE161" s="194">
        <f>IF(N161="základní",J161,0)</f>
        <v>0</v>
      </c>
      <c r="BF161" s="194">
        <f>IF(N161="snížená",J161,0)</f>
        <v>0</v>
      </c>
      <c r="BG161" s="194">
        <f>IF(N161="zákl. přenesená",J161,0)</f>
        <v>0</v>
      </c>
      <c r="BH161" s="194">
        <f>IF(N161="sníž. přenesená",J161,0)</f>
        <v>0</v>
      </c>
      <c r="BI161" s="194">
        <f>IF(N161="nulová",J161,0)</f>
        <v>0</v>
      </c>
      <c r="BJ161" s="16" t="s">
        <v>79</v>
      </c>
      <c r="BK161" s="194">
        <f>ROUND(I161*H161,2)</f>
        <v>0</v>
      </c>
      <c r="BL161" s="16" t="s">
        <v>133</v>
      </c>
      <c r="BM161" s="193" t="s">
        <v>240</v>
      </c>
    </row>
    <row r="162" s="2" customFormat="1" ht="16.5" customHeight="1">
      <c r="A162" s="35"/>
      <c r="B162" s="180"/>
      <c r="C162" s="181" t="s">
        <v>241</v>
      </c>
      <c r="D162" s="181" t="s">
        <v>120</v>
      </c>
      <c r="E162" s="182" t="s">
        <v>242</v>
      </c>
      <c r="F162" s="183" t="s">
        <v>243</v>
      </c>
      <c r="G162" s="184" t="s">
        <v>149</v>
      </c>
      <c r="H162" s="185">
        <v>1</v>
      </c>
      <c r="I162" s="186"/>
      <c r="J162" s="187">
        <f>ROUND(I162*H162,2)</f>
        <v>0</v>
      </c>
      <c r="K162" s="188"/>
      <c r="L162" s="36"/>
      <c r="M162" s="189" t="s">
        <v>1</v>
      </c>
      <c r="N162" s="190" t="s">
        <v>39</v>
      </c>
      <c r="O162" s="74"/>
      <c r="P162" s="191">
        <f>O162*H162</f>
        <v>0</v>
      </c>
      <c r="Q162" s="191">
        <v>0.00012999999999999999</v>
      </c>
      <c r="R162" s="191">
        <f>Q162*H162</f>
        <v>0.00012999999999999999</v>
      </c>
      <c r="S162" s="191">
        <v>0</v>
      </c>
      <c r="T162" s="192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3" t="s">
        <v>133</v>
      </c>
      <c r="AT162" s="193" t="s">
        <v>120</v>
      </c>
      <c r="AU162" s="193" t="s">
        <v>81</v>
      </c>
      <c r="AY162" s="16" t="s">
        <v>117</v>
      </c>
      <c r="BE162" s="194">
        <f>IF(N162="základní",J162,0)</f>
        <v>0</v>
      </c>
      <c r="BF162" s="194">
        <f>IF(N162="snížená",J162,0)</f>
        <v>0</v>
      </c>
      <c r="BG162" s="194">
        <f>IF(N162="zákl. přenesená",J162,0)</f>
        <v>0</v>
      </c>
      <c r="BH162" s="194">
        <f>IF(N162="sníž. přenesená",J162,0)</f>
        <v>0</v>
      </c>
      <c r="BI162" s="194">
        <f>IF(N162="nulová",J162,0)</f>
        <v>0</v>
      </c>
      <c r="BJ162" s="16" t="s">
        <v>79</v>
      </c>
      <c r="BK162" s="194">
        <f>ROUND(I162*H162,2)</f>
        <v>0</v>
      </c>
      <c r="BL162" s="16" t="s">
        <v>133</v>
      </c>
      <c r="BM162" s="193" t="s">
        <v>244</v>
      </c>
    </row>
    <row r="163" s="2" customFormat="1" ht="21.75" customHeight="1">
      <c r="A163" s="35"/>
      <c r="B163" s="180"/>
      <c r="C163" s="181" t="s">
        <v>245</v>
      </c>
      <c r="D163" s="181" t="s">
        <v>120</v>
      </c>
      <c r="E163" s="182" t="s">
        <v>246</v>
      </c>
      <c r="F163" s="183" t="s">
        <v>247</v>
      </c>
      <c r="G163" s="184" t="s">
        <v>149</v>
      </c>
      <c r="H163" s="185">
        <v>4</v>
      </c>
      <c r="I163" s="186"/>
      <c r="J163" s="187">
        <f>ROUND(I163*H163,2)</f>
        <v>0</v>
      </c>
      <c r="K163" s="188"/>
      <c r="L163" s="36"/>
      <c r="M163" s="189" t="s">
        <v>1</v>
      </c>
      <c r="N163" s="190" t="s">
        <v>39</v>
      </c>
      <c r="O163" s="74"/>
      <c r="P163" s="191">
        <f>O163*H163</f>
        <v>0</v>
      </c>
      <c r="Q163" s="191">
        <v>0.00022000000000000001</v>
      </c>
      <c r="R163" s="191">
        <f>Q163*H163</f>
        <v>0.00088000000000000003</v>
      </c>
      <c r="S163" s="191">
        <v>0</v>
      </c>
      <c r="T163" s="192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3" t="s">
        <v>133</v>
      </c>
      <c r="AT163" s="193" t="s">
        <v>120</v>
      </c>
      <c r="AU163" s="193" t="s">
        <v>81</v>
      </c>
      <c r="AY163" s="16" t="s">
        <v>117</v>
      </c>
      <c r="BE163" s="194">
        <f>IF(N163="základní",J163,0)</f>
        <v>0</v>
      </c>
      <c r="BF163" s="194">
        <f>IF(N163="snížená",J163,0)</f>
        <v>0</v>
      </c>
      <c r="BG163" s="194">
        <f>IF(N163="zákl. přenesená",J163,0)</f>
        <v>0</v>
      </c>
      <c r="BH163" s="194">
        <f>IF(N163="sníž. přenesená",J163,0)</f>
        <v>0</v>
      </c>
      <c r="BI163" s="194">
        <f>IF(N163="nulová",J163,0)</f>
        <v>0</v>
      </c>
      <c r="BJ163" s="16" t="s">
        <v>79</v>
      </c>
      <c r="BK163" s="194">
        <f>ROUND(I163*H163,2)</f>
        <v>0</v>
      </c>
      <c r="BL163" s="16" t="s">
        <v>133</v>
      </c>
      <c r="BM163" s="193" t="s">
        <v>248</v>
      </c>
    </row>
    <row r="164" s="2" customFormat="1" ht="21.75" customHeight="1">
      <c r="A164" s="35"/>
      <c r="B164" s="180"/>
      <c r="C164" s="181" t="s">
        <v>249</v>
      </c>
      <c r="D164" s="181" t="s">
        <v>120</v>
      </c>
      <c r="E164" s="182" t="s">
        <v>250</v>
      </c>
      <c r="F164" s="183" t="s">
        <v>251</v>
      </c>
      <c r="G164" s="184" t="s">
        <v>149</v>
      </c>
      <c r="H164" s="185">
        <v>1</v>
      </c>
      <c r="I164" s="186"/>
      <c r="J164" s="187">
        <f>ROUND(I164*H164,2)</f>
        <v>0</v>
      </c>
      <c r="K164" s="188"/>
      <c r="L164" s="36"/>
      <c r="M164" s="189" t="s">
        <v>1</v>
      </c>
      <c r="N164" s="190" t="s">
        <v>39</v>
      </c>
      <c r="O164" s="74"/>
      <c r="P164" s="191">
        <f>O164*H164</f>
        <v>0</v>
      </c>
      <c r="Q164" s="191">
        <v>0.00033</v>
      </c>
      <c r="R164" s="191">
        <f>Q164*H164</f>
        <v>0.00033</v>
      </c>
      <c r="S164" s="191">
        <v>0</v>
      </c>
      <c r="T164" s="192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3" t="s">
        <v>133</v>
      </c>
      <c r="AT164" s="193" t="s">
        <v>120</v>
      </c>
      <c r="AU164" s="193" t="s">
        <v>81</v>
      </c>
      <c r="AY164" s="16" t="s">
        <v>117</v>
      </c>
      <c r="BE164" s="194">
        <f>IF(N164="základní",J164,0)</f>
        <v>0</v>
      </c>
      <c r="BF164" s="194">
        <f>IF(N164="snížená",J164,0)</f>
        <v>0</v>
      </c>
      <c r="BG164" s="194">
        <f>IF(N164="zákl. přenesená",J164,0)</f>
        <v>0</v>
      </c>
      <c r="BH164" s="194">
        <f>IF(N164="sníž. přenesená",J164,0)</f>
        <v>0</v>
      </c>
      <c r="BI164" s="194">
        <f>IF(N164="nulová",J164,0)</f>
        <v>0</v>
      </c>
      <c r="BJ164" s="16" t="s">
        <v>79</v>
      </c>
      <c r="BK164" s="194">
        <f>ROUND(I164*H164,2)</f>
        <v>0</v>
      </c>
      <c r="BL164" s="16" t="s">
        <v>133</v>
      </c>
      <c r="BM164" s="193" t="s">
        <v>252</v>
      </c>
    </row>
    <row r="165" s="2" customFormat="1" ht="21.75" customHeight="1">
      <c r="A165" s="35"/>
      <c r="B165" s="180"/>
      <c r="C165" s="181" t="s">
        <v>253</v>
      </c>
      <c r="D165" s="181" t="s">
        <v>120</v>
      </c>
      <c r="E165" s="182" t="s">
        <v>254</v>
      </c>
      <c r="F165" s="183" t="s">
        <v>255</v>
      </c>
      <c r="G165" s="184" t="s">
        <v>149</v>
      </c>
      <c r="H165" s="185">
        <v>2</v>
      </c>
      <c r="I165" s="186"/>
      <c r="J165" s="187">
        <f>ROUND(I165*H165,2)</f>
        <v>0</v>
      </c>
      <c r="K165" s="188"/>
      <c r="L165" s="36"/>
      <c r="M165" s="189" t="s">
        <v>1</v>
      </c>
      <c r="N165" s="190" t="s">
        <v>39</v>
      </c>
      <c r="O165" s="74"/>
      <c r="P165" s="191">
        <f>O165*H165</f>
        <v>0</v>
      </c>
      <c r="Q165" s="191">
        <v>0.00021000000000000001</v>
      </c>
      <c r="R165" s="191">
        <f>Q165*H165</f>
        <v>0.00042000000000000002</v>
      </c>
      <c r="S165" s="191">
        <v>0</v>
      </c>
      <c r="T165" s="192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3" t="s">
        <v>133</v>
      </c>
      <c r="AT165" s="193" t="s">
        <v>120</v>
      </c>
      <c r="AU165" s="193" t="s">
        <v>81</v>
      </c>
      <c r="AY165" s="16" t="s">
        <v>117</v>
      </c>
      <c r="BE165" s="194">
        <f>IF(N165="základní",J165,0)</f>
        <v>0</v>
      </c>
      <c r="BF165" s="194">
        <f>IF(N165="snížená",J165,0)</f>
        <v>0</v>
      </c>
      <c r="BG165" s="194">
        <f>IF(N165="zákl. přenesená",J165,0)</f>
        <v>0</v>
      </c>
      <c r="BH165" s="194">
        <f>IF(N165="sníž. přenesená",J165,0)</f>
        <v>0</v>
      </c>
      <c r="BI165" s="194">
        <f>IF(N165="nulová",J165,0)</f>
        <v>0</v>
      </c>
      <c r="BJ165" s="16" t="s">
        <v>79</v>
      </c>
      <c r="BK165" s="194">
        <f>ROUND(I165*H165,2)</f>
        <v>0</v>
      </c>
      <c r="BL165" s="16" t="s">
        <v>133</v>
      </c>
      <c r="BM165" s="193" t="s">
        <v>256</v>
      </c>
    </row>
    <row r="166" s="2" customFormat="1" ht="21.75" customHeight="1">
      <c r="A166" s="35"/>
      <c r="B166" s="180"/>
      <c r="C166" s="181" t="s">
        <v>257</v>
      </c>
      <c r="D166" s="181" t="s">
        <v>120</v>
      </c>
      <c r="E166" s="182" t="s">
        <v>258</v>
      </c>
      <c r="F166" s="183" t="s">
        <v>259</v>
      </c>
      <c r="G166" s="184" t="s">
        <v>149</v>
      </c>
      <c r="H166" s="185">
        <v>3</v>
      </c>
      <c r="I166" s="186"/>
      <c r="J166" s="187">
        <f>ROUND(I166*H166,2)</f>
        <v>0</v>
      </c>
      <c r="K166" s="188"/>
      <c r="L166" s="36"/>
      <c r="M166" s="189" t="s">
        <v>1</v>
      </c>
      <c r="N166" s="190" t="s">
        <v>39</v>
      </c>
      <c r="O166" s="74"/>
      <c r="P166" s="191">
        <f>O166*H166</f>
        <v>0</v>
      </c>
      <c r="Q166" s="191">
        <v>0.00034000000000000002</v>
      </c>
      <c r="R166" s="191">
        <f>Q166*H166</f>
        <v>0.0010200000000000001</v>
      </c>
      <c r="S166" s="191">
        <v>0</v>
      </c>
      <c r="T166" s="192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93" t="s">
        <v>133</v>
      </c>
      <c r="AT166" s="193" t="s">
        <v>120</v>
      </c>
      <c r="AU166" s="193" t="s">
        <v>81</v>
      </c>
      <c r="AY166" s="16" t="s">
        <v>117</v>
      </c>
      <c r="BE166" s="194">
        <f>IF(N166="základní",J166,0)</f>
        <v>0</v>
      </c>
      <c r="BF166" s="194">
        <f>IF(N166="snížená",J166,0)</f>
        <v>0</v>
      </c>
      <c r="BG166" s="194">
        <f>IF(N166="zákl. přenesená",J166,0)</f>
        <v>0</v>
      </c>
      <c r="BH166" s="194">
        <f>IF(N166="sníž. přenesená",J166,0)</f>
        <v>0</v>
      </c>
      <c r="BI166" s="194">
        <f>IF(N166="nulová",J166,0)</f>
        <v>0</v>
      </c>
      <c r="BJ166" s="16" t="s">
        <v>79</v>
      </c>
      <c r="BK166" s="194">
        <f>ROUND(I166*H166,2)</f>
        <v>0</v>
      </c>
      <c r="BL166" s="16" t="s">
        <v>133</v>
      </c>
      <c r="BM166" s="193" t="s">
        <v>260</v>
      </c>
    </row>
    <row r="167" s="2" customFormat="1" ht="16.5" customHeight="1">
      <c r="A167" s="35"/>
      <c r="B167" s="180"/>
      <c r="C167" s="181" t="s">
        <v>144</v>
      </c>
      <c r="D167" s="181" t="s">
        <v>120</v>
      </c>
      <c r="E167" s="182" t="s">
        <v>261</v>
      </c>
      <c r="F167" s="183" t="s">
        <v>262</v>
      </c>
      <c r="G167" s="184" t="s">
        <v>149</v>
      </c>
      <c r="H167" s="185">
        <v>2</v>
      </c>
      <c r="I167" s="186"/>
      <c r="J167" s="187">
        <f>ROUND(I167*H167,2)</f>
        <v>0</v>
      </c>
      <c r="K167" s="188"/>
      <c r="L167" s="36"/>
      <c r="M167" s="189" t="s">
        <v>1</v>
      </c>
      <c r="N167" s="190" t="s">
        <v>39</v>
      </c>
      <c r="O167" s="74"/>
      <c r="P167" s="191">
        <f>O167*H167</f>
        <v>0</v>
      </c>
      <c r="Q167" s="191">
        <v>0.00052999999999999998</v>
      </c>
      <c r="R167" s="191">
        <f>Q167*H167</f>
        <v>0.00106</v>
      </c>
      <c r="S167" s="191">
        <v>0</v>
      </c>
      <c r="T167" s="192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3" t="s">
        <v>133</v>
      </c>
      <c r="AT167" s="193" t="s">
        <v>120</v>
      </c>
      <c r="AU167" s="193" t="s">
        <v>81</v>
      </c>
      <c r="AY167" s="16" t="s">
        <v>117</v>
      </c>
      <c r="BE167" s="194">
        <f>IF(N167="základní",J167,0)</f>
        <v>0</v>
      </c>
      <c r="BF167" s="194">
        <f>IF(N167="snížená",J167,0)</f>
        <v>0</v>
      </c>
      <c r="BG167" s="194">
        <f>IF(N167="zákl. přenesená",J167,0)</f>
        <v>0</v>
      </c>
      <c r="BH167" s="194">
        <f>IF(N167="sníž. přenesená",J167,0)</f>
        <v>0</v>
      </c>
      <c r="BI167" s="194">
        <f>IF(N167="nulová",J167,0)</f>
        <v>0</v>
      </c>
      <c r="BJ167" s="16" t="s">
        <v>79</v>
      </c>
      <c r="BK167" s="194">
        <f>ROUND(I167*H167,2)</f>
        <v>0</v>
      </c>
      <c r="BL167" s="16" t="s">
        <v>133</v>
      </c>
      <c r="BM167" s="193" t="s">
        <v>263</v>
      </c>
    </row>
    <row r="168" s="2" customFormat="1" ht="33" customHeight="1">
      <c r="A168" s="35"/>
      <c r="B168" s="180"/>
      <c r="C168" s="181" t="s">
        <v>264</v>
      </c>
      <c r="D168" s="181" t="s">
        <v>120</v>
      </c>
      <c r="E168" s="182" t="s">
        <v>265</v>
      </c>
      <c r="F168" s="183" t="s">
        <v>266</v>
      </c>
      <c r="G168" s="184" t="s">
        <v>162</v>
      </c>
      <c r="H168" s="206"/>
      <c r="I168" s="186"/>
      <c r="J168" s="187">
        <f>ROUND(I168*H168,2)</f>
        <v>0</v>
      </c>
      <c r="K168" s="188"/>
      <c r="L168" s="36"/>
      <c r="M168" s="189" t="s">
        <v>1</v>
      </c>
      <c r="N168" s="190" t="s">
        <v>39</v>
      </c>
      <c r="O168" s="74"/>
      <c r="P168" s="191">
        <f>O168*H168</f>
        <v>0</v>
      </c>
      <c r="Q168" s="191">
        <v>0</v>
      </c>
      <c r="R168" s="191">
        <f>Q168*H168</f>
        <v>0</v>
      </c>
      <c r="S168" s="191">
        <v>0</v>
      </c>
      <c r="T168" s="192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3" t="s">
        <v>133</v>
      </c>
      <c r="AT168" s="193" t="s">
        <v>120</v>
      </c>
      <c r="AU168" s="193" t="s">
        <v>81</v>
      </c>
      <c r="AY168" s="16" t="s">
        <v>117</v>
      </c>
      <c r="BE168" s="194">
        <f>IF(N168="základní",J168,0)</f>
        <v>0</v>
      </c>
      <c r="BF168" s="194">
        <f>IF(N168="snížená",J168,0)</f>
        <v>0</v>
      </c>
      <c r="BG168" s="194">
        <f>IF(N168="zákl. přenesená",J168,0)</f>
        <v>0</v>
      </c>
      <c r="BH168" s="194">
        <f>IF(N168="sníž. přenesená",J168,0)</f>
        <v>0</v>
      </c>
      <c r="BI168" s="194">
        <f>IF(N168="nulová",J168,0)</f>
        <v>0</v>
      </c>
      <c r="BJ168" s="16" t="s">
        <v>79</v>
      </c>
      <c r="BK168" s="194">
        <f>ROUND(I168*H168,2)</f>
        <v>0</v>
      </c>
      <c r="BL168" s="16" t="s">
        <v>133</v>
      </c>
      <c r="BM168" s="193" t="s">
        <v>267</v>
      </c>
    </row>
    <row r="169" s="2" customFormat="1" ht="16.5" customHeight="1">
      <c r="A169" s="35"/>
      <c r="B169" s="180"/>
      <c r="C169" s="181" t="s">
        <v>268</v>
      </c>
      <c r="D169" s="181" t="s">
        <v>120</v>
      </c>
      <c r="E169" s="182" t="s">
        <v>269</v>
      </c>
      <c r="F169" s="183" t="s">
        <v>270</v>
      </c>
      <c r="G169" s="184" t="s">
        <v>211</v>
      </c>
      <c r="H169" s="185">
        <v>6</v>
      </c>
      <c r="I169" s="186"/>
      <c r="J169" s="187">
        <f>ROUND(I169*H169,2)</f>
        <v>0</v>
      </c>
      <c r="K169" s="188"/>
      <c r="L169" s="36"/>
      <c r="M169" s="189" t="s">
        <v>1</v>
      </c>
      <c r="N169" s="190" t="s">
        <v>39</v>
      </c>
      <c r="O169" s="74"/>
      <c r="P169" s="191">
        <f>O169*H169</f>
        <v>0</v>
      </c>
      <c r="Q169" s="191">
        <v>0</v>
      </c>
      <c r="R169" s="191">
        <f>Q169*H169</f>
        <v>0</v>
      </c>
      <c r="S169" s="191">
        <v>0</v>
      </c>
      <c r="T169" s="192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3" t="s">
        <v>133</v>
      </c>
      <c r="AT169" s="193" t="s">
        <v>120</v>
      </c>
      <c r="AU169" s="193" t="s">
        <v>81</v>
      </c>
      <c r="AY169" s="16" t="s">
        <v>117</v>
      </c>
      <c r="BE169" s="194">
        <f>IF(N169="základní",J169,0)</f>
        <v>0</v>
      </c>
      <c r="BF169" s="194">
        <f>IF(N169="snížená",J169,0)</f>
        <v>0</v>
      </c>
      <c r="BG169" s="194">
        <f>IF(N169="zákl. přenesená",J169,0)</f>
        <v>0</v>
      </c>
      <c r="BH169" s="194">
        <f>IF(N169="sníž. přenesená",J169,0)</f>
        <v>0</v>
      </c>
      <c r="BI169" s="194">
        <f>IF(N169="nulová",J169,0)</f>
        <v>0</v>
      </c>
      <c r="BJ169" s="16" t="s">
        <v>79</v>
      </c>
      <c r="BK169" s="194">
        <f>ROUND(I169*H169,2)</f>
        <v>0</v>
      </c>
      <c r="BL169" s="16" t="s">
        <v>133</v>
      </c>
      <c r="BM169" s="193" t="s">
        <v>271</v>
      </c>
    </row>
    <row r="170" s="2" customFormat="1" ht="16.5" customHeight="1">
      <c r="A170" s="35"/>
      <c r="B170" s="180"/>
      <c r="C170" s="181" t="s">
        <v>272</v>
      </c>
      <c r="D170" s="181" t="s">
        <v>120</v>
      </c>
      <c r="E170" s="182" t="s">
        <v>273</v>
      </c>
      <c r="F170" s="183" t="s">
        <v>274</v>
      </c>
      <c r="G170" s="184" t="s">
        <v>172</v>
      </c>
      <c r="H170" s="185">
        <v>1</v>
      </c>
      <c r="I170" s="186"/>
      <c r="J170" s="187">
        <f>ROUND(I170*H170,2)</f>
        <v>0</v>
      </c>
      <c r="K170" s="188"/>
      <c r="L170" s="36"/>
      <c r="M170" s="189" t="s">
        <v>1</v>
      </c>
      <c r="N170" s="190" t="s">
        <v>39</v>
      </c>
      <c r="O170" s="74"/>
      <c r="P170" s="191">
        <f>O170*H170</f>
        <v>0</v>
      </c>
      <c r="Q170" s="191">
        <v>0</v>
      </c>
      <c r="R170" s="191">
        <f>Q170*H170</f>
        <v>0</v>
      </c>
      <c r="S170" s="191">
        <v>0</v>
      </c>
      <c r="T170" s="192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93" t="s">
        <v>133</v>
      </c>
      <c r="AT170" s="193" t="s">
        <v>120</v>
      </c>
      <c r="AU170" s="193" t="s">
        <v>81</v>
      </c>
      <c r="AY170" s="16" t="s">
        <v>117</v>
      </c>
      <c r="BE170" s="194">
        <f>IF(N170="základní",J170,0)</f>
        <v>0</v>
      </c>
      <c r="BF170" s="194">
        <f>IF(N170="snížená",J170,0)</f>
        <v>0</v>
      </c>
      <c r="BG170" s="194">
        <f>IF(N170="zákl. přenesená",J170,0)</f>
        <v>0</v>
      </c>
      <c r="BH170" s="194">
        <f>IF(N170="sníž. přenesená",J170,0)</f>
        <v>0</v>
      </c>
      <c r="BI170" s="194">
        <f>IF(N170="nulová",J170,0)</f>
        <v>0</v>
      </c>
      <c r="BJ170" s="16" t="s">
        <v>79</v>
      </c>
      <c r="BK170" s="194">
        <f>ROUND(I170*H170,2)</f>
        <v>0</v>
      </c>
      <c r="BL170" s="16" t="s">
        <v>133</v>
      </c>
      <c r="BM170" s="193" t="s">
        <v>275</v>
      </c>
    </row>
    <row r="171" s="2" customFormat="1" ht="16.5" customHeight="1">
      <c r="A171" s="35"/>
      <c r="B171" s="180"/>
      <c r="C171" s="181" t="s">
        <v>276</v>
      </c>
      <c r="D171" s="181" t="s">
        <v>120</v>
      </c>
      <c r="E171" s="182" t="s">
        <v>277</v>
      </c>
      <c r="F171" s="183" t="s">
        <v>278</v>
      </c>
      <c r="G171" s="184" t="s">
        <v>172</v>
      </c>
      <c r="H171" s="185">
        <v>1</v>
      </c>
      <c r="I171" s="186"/>
      <c r="J171" s="187">
        <f>ROUND(I171*H171,2)</f>
        <v>0</v>
      </c>
      <c r="K171" s="188"/>
      <c r="L171" s="36"/>
      <c r="M171" s="189" t="s">
        <v>1</v>
      </c>
      <c r="N171" s="190" t="s">
        <v>39</v>
      </c>
      <c r="O171" s="74"/>
      <c r="P171" s="191">
        <f>O171*H171</f>
        <v>0</v>
      </c>
      <c r="Q171" s="191">
        <v>0</v>
      </c>
      <c r="R171" s="191">
        <f>Q171*H171</f>
        <v>0</v>
      </c>
      <c r="S171" s="191">
        <v>0</v>
      </c>
      <c r="T171" s="192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93" t="s">
        <v>133</v>
      </c>
      <c r="AT171" s="193" t="s">
        <v>120</v>
      </c>
      <c r="AU171" s="193" t="s">
        <v>81</v>
      </c>
      <c r="AY171" s="16" t="s">
        <v>117</v>
      </c>
      <c r="BE171" s="194">
        <f>IF(N171="základní",J171,0)</f>
        <v>0</v>
      </c>
      <c r="BF171" s="194">
        <f>IF(N171="snížená",J171,0)</f>
        <v>0</v>
      </c>
      <c r="BG171" s="194">
        <f>IF(N171="zákl. přenesená",J171,0)</f>
        <v>0</v>
      </c>
      <c r="BH171" s="194">
        <f>IF(N171="sníž. přenesená",J171,0)</f>
        <v>0</v>
      </c>
      <c r="BI171" s="194">
        <f>IF(N171="nulová",J171,0)</f>
        <v>0</v>
      </c>
      <c r="BJ171" s="16" t="s">
        <v>79</v>
      </c>
      <c r="BK171" s="194">
        <f>ROUND(I171*H171,2)</f>
        <v>0</v>
      </c>
      <c r="BL171" s="16" t="s">
        <v>133</v>
      </c>
      <c r="BM171" s="193" t="s">
        <v>279</v>
      </c>
    </row>
    <row r="172" s="12" customFormat="1" ht="22.8" customHeight="1">
      <c r="A172" s="12"/>
      <c r="B172" s="167"/>
      <c r="C172" s="12"/>
      <c r="D172" s="168" t="s">
        <v>73</v>
      </c>
      <c r="E172" s="178" t="s">
        <v>280</v>
      </c>
      <c r="F172" s="178" t="s">
        <v>281</v>
      </c>
      <c r="G172" s="12"/>
      <c r="H172" s="12"/>
      <c r="I172" s="170"/>
      <c r="J172" s="179">
        <f>BK172</f>
        <v>0</v>
      </c>
      <c r="K172" s="12"/>
      <c r="L172" s="167"/>
      <c r="M172" s="172"/>
      <c r="N172" s="173"/>
      <c r="O172" s="173"/>
      <c r="P172" s="174">
        <f>SUM(P173:P183)</f>
        <v>0</v>
      </c>
      <c r="Q172" s="173"/>
      <c r="R172" s="174">
        <f>SUM(R173:R183)</f>
        <v>0</v>
      </c>
      <c r="S172" s="173"/>
      <c r="T172" s="175">
        <f>SUM(T173:T183)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168" t="s">
        <v>81</v>
      </c>
      <c r="AT172" s="176" t="s">
        <v>73</v>
      </c>
      <c r="AU172" s="176" t="s">
        <v>79</v>
      </c>
      <c r="AY172" s="168" t="s">
        <v>117</v>
      </c>
      <c r="BK172" s="177">
        <f>SUM(BK173:BK183)</f>
        <v>0</v>
      </c>
    </row>
    <row r="173" s="2" customFormat="1" ht="16.5" customHeight="1">
      <c r="A173" s="35"/>
      <c r="B173" s="180"/>
      <c r="C173" s="181" t="s">
        <v>282</v>
      </c>
      <c r="D173" s="181" t="s">
        <v>120</v>
      </c>
      <c r="E173" s="182" t="s">
        <v>283</v>
      </c>
      <c r="F173" s="183" t="s">
        <v>284</v>
      </c>
      <c r="G173" s="184" t="s">
        <v>132</v>
      </c>
      <c r="H173" s="185">
        <v>5</v>
      </c>
      <c r="I173" s="186"/>
      <c r="J173" s="187">
        <f>ROUND(I173*H173,2)</f>
        <v>0</v>
      </c>
      <c r="K173" s="188"/>
      <c r="L173" s="36"/>
      <c r="M173" s="189" t="s">
        <v>1</v>
      </c>
      <c r="N173" s="190" t="s">
        <v>39</v>
      </c>
      <c r="O173" s="74"/>
      <c r="P173" s="191">
        <f>O173*H173</f>
        <v>0</v>
      </c>
      <c r="Q173" s="191">
        <v>0</v>
      </c>
      <c r="R173" s="191">
        <f>Q173*H173</f>
        <v>0</v>
      </c>
      <c r="S173" s="191">
        <v>0</v>
      </c>
      <c r="T173" s="192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3" t="s">
        <v>133</v>
      </c>
      <c r="AT173" s="193" t="s">
        <v>120</v>
      </c>
      <c r="AU173" s="193" t="s">
        <v>81</v>
      </c>
      <c r="AY173" s="16" t="s">
        <v>117</v>
      </c>
      <c r="BE173" s="194">
        <f>IF(N173="základní",J173,0)</f>
        <v>0</v>
      </c>
      <c r="BF173" s="194">
        <f>IF(N173="snížená",J173,0)</f>
        <v>0</v>
      </c>
      <c r="BG173" s="194">
        <f>IF(N173="zákl. přenesená",J173,0)</f>
        <v>0</v>
      </c>
      <c r="BH173" s="194">
        <f>IF(N173="sníž. přenesená",J173,0)</f>
        <v>0</v>
      </c>
      <c r="BI173" s="194">
        <f>IF(N173="nulová",J173,0)</f>
        <v>0</v>
      </c>
      <c r="BJ173" s="16" t="s">
        <v>79</v>
      </c>
      <c r="BK173" s="194">
        <f>ROUND(I173*H173,2)</f>
        <v>0</v>
      </c>
      <c r="BL173" s="16" t="s">
        <v>133</v>
      </c>
      <c r="BM173" s="193" t="s">
        <v>285</v>
      </c>
    </row>
    <row r="174" s="2" customFormat="1" ht="21.75" customHeight="1">
      <c r="A174" s="35"/>
      <c r="B174" s="180"/>
      <c r="C174" s="195" t="s">
        <v>286</v>
      </c>
      <c r="D174" s="195" t="s">
        <v>141</v>
      </c>
      <c r="E174" s="196" t="s">
        <v>287</v>
      </c>
      <c r="F174" s="197" t="s">
        <v>288</v>
      </c>
      <c r="G174" s="198" t="s">
        <v>132</v>
      </c>
      <c r="H174" s="199">
        <v>5.5</v>
      </c>
      <c r="I174" s="200"/>
      <c r="J174" s="201">
        <f>ROUND(I174*H174,2)</f>
        <v>0</v>
      </c>
      <c r="K174" s="202"/>
      <c r="L174" s="203"/>
      <c r="M174" s="204" t="s">
        <v>1</v>
      </c>
      <c r="N174" s="205" t="s">
        <v>39</v>
      </c>
      <c r="O174" s="74"/>
      <c r="P174" s="191">
        <f>O174*H174</f>
        <v>0</v>
      </c>
      <c r="Q174" s="191">
        <v>0</v>
      </c>
      <c r="R174" s="191">
        <f>Q174*H174</f>
        <v>0</v>
      </c>
      <c r="S174" s="191">
        <v>0</v>
      </c>
      <c r="T174" s="192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93" t="s">
        <v>144</v>
      </c>
      <c r="AT174" s="193" t="s">
        <v>141</v>
      </c>
      <c r="AU174" s="193" t="s">
        <v>81</v>
      </c>
      <c r="AY174" s="16" t="s">
        <v>117</v>
      </c>
      <c r="BE174" s="194">
        <f>IF(N174="základní",J174,0)</f>
        <v>0</v>
      </c>
      <c r="BF174" s="194">
        <f>IF(N174="snížená",J174,0)</f>
        <v>0</v>
      </c>
      <c r="BG174" s="194">
        <f>IF(N174="zákl. přenesená",J174,0)</f>
        <v>0</v>
      </c>
      <c r="BH174" s="194">
        <f>IF(N174="sníž. přenesená",J174,0)</f>
        <v>0</v>
      </c>
      <c r="BI174" s="194">
        <f>IF(N174="nulová",J174,0)</f>
        <v>0</v>
      </c>
      <c r="BJ174" s="16" t="s">
        <v>79</v>
      </c>
      <c r="BK174" s="194">
        <f>ROUND(I174*H174,2)</f>
        <v>0</v>
      </c>
      <c r="BL174" s="16" t="s">
        <v>133</v>
      </c>
      <c r="BM174" s="193" t="s">
        <v>289</v>
      </c>
    </row>
    <row r="175" s="13" customFormat="1">
      <c r="A175" s="13"/>
      <c r="B175" s="207"/>
      <c r="C175" s="13"/>
      <c r="D175" s="208" t="s">
        <v>198</v>
      </c>
      <c r="E175" s="13"/>
      <c r="F175" s="210" t="s">
        <v>290</v>
      </c>
      <c r="G175" s="13"/>
      <c r="H175" s="211">
        <v>5.5</v>
      </c>
      <c r="I175" s="212"/>
      <c r="J175" s="13"/>
      <c r="K175" s="13"/>
      <c r="L175" s="207"/>
      <c r="M175" s="213"/>
      <c r="N175" s="214"/>
      <c r="O175" s="214"/>
      <c r="P175" s="214"/>
      <c r="Q175" s="214"/>
      <c r="R175" s="214"/>
      <c r="S175" s="214"/>
      <c r="T175" s="21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09" t="s">
        <v>198</v>
      </c>
      <c r="AU175" s="209" t="s">
        <v>81</v>
      </c>
      <c r="AV175" s="13" t="s">
        <v>81</v>
      </c>
      <c r="AW175" s="13" t="s">
        <v>3</v>
      </c>
      <c r="AX175" s="13" t="s">
        <v>79</v>
      </c>
      <c r="AY175" s="209" t="s">
        <v>117</v>
      </c>
    </row>
    <row r="176" s="2" customFormat="1" ht="33" customHeight="1">
      <c r="A176" s="35"/>
      <c r="B176" s="180"/>
      <c r="C176" s="181" t="s">
        <v>291</v>
      </c>
      <c r="D176" s="181" t="s">
        <v>120</v>
      </c>
      <c r="E176" s="182" t="s">
        <v>292</v>
      </c>
      <c r="F176" s="183" t="s">
        <v>293</v>
      </c>
      <c r="G176" s="184" t="s">
        <v>132</v>
      </c>
      <c r="H176" s="185">
        <v>5</v>
      </c>
      <c r="I176" s="186"/>
      <c r="J176" s="187">
        <f>ROUND(I176*H176,2)</f>
        <v>0</v>
      </c>
      <c r="K176" s="188"/>
      <c r="L176" s="36"/>
      <c r="M176" s="189" t="s">
        <v>1</v>
      </c>
      <c r="N176" s="190" t="s">
        <v>39</v>
      </c>
      <c r="O176" s="74"/>
      <c r="P176" s="191">
        <f>O176*H176</f>
        <v>0</v>
      </c>
      <c r="Q176" s="191">
        <v>0</v>
      </c>
      <c r="R176" s="191">
        <f>Q176*H176</f>
        <v>0</v>
      </c>
      <c r="S176" s="191">
        <v>0</v>
      </c>
      <c r="T176" s="192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3" t="s">
        <v>133</v>
      </c>
      <c r="AT176" s="193" t="s">
        <v>120</v>
      </c>
      <c r="AU176" s="193" t="s">
        <v>81</v>
      </c>
      <c r="AY176" s="16" t="s">
        <v>117</v>
      </c>
      <c r="BE176" s="194">
        <f>IF(N176="základní",J176,0)</f>
        <v>0</v>
      </c>
      <c r="BF176" s="194">
        <f>IF(N176="snížená",J176,0)</f>
        <v>0</v>
      </c>
      <c r="BG176" s="194">
        <f>IF(N176="zákl. přenesená",J176,0)</f>
        <v>0</v>
      </c>
      <c r="BH176" s="194">
        <f>IF(N176="sníž. přenesená",J176,0)</f>
        <v>0</v>
      </c>
      <c r="BI176" s="194">
        <f>IF(N176="nulová",J176,0)</f>
        <v>0</v>
      </c>
      <c r="BJ176" s="16" t="s">
        <v>79</v>
      </c>
      <c r="BK176" s="194">
        <f>ROUND(I176*H176,2)</f>
        <v>0</v>
      </c>
      <c r="BL176" s="16" t="s">
        <v>133</v>
      </c>
      <c r="BM176" s="193" t="s">
        <v>294</v>
      </c>
    </row>
    <row r="177" s="2" customFormat="1" ht="16.5" customHeight="1">
      <c r="A177" s="35"/>
      <c r="B177" s="180"/>
      <c r="C177" s="195" t="s">
        <v>295</v>
      </c>
      <c r="D177" s="195" t="s">
        <v>141</v>
      </c>
      <c r="E177" s="196" t="s">
        <v>296</v>
      </c>
      <c r="F177" s="197" t="s">
        <v>297</v>
      </c>
      <c r="G177" s="198" t="s">
        <v>132</v>
      </c>
      <c r="H177" s="199">
        <v>5.5</v>
      </c>
      <c r="I177" s="200"/>
      <c r="J177" s="201">
        <f>ROUND(I177*H177,2)</f>
        <v>0</v>
      </c>
      <c r="K177" s="202"/>
      <c r="L177" s="203"/>
      <c r="M177" s="204" t="s">
        <v>1</v>
      </c>
      <c r="N177" s="205" t="s">
        <v>39</v>
      </c>
      <c r="O177" s="74"/>
      <c r="P177" s="191">
        <f>O177*H177</f>
        <v>0</v>
      </c>
      <c r="Q177" s="191">
        <v>0</v>
      </c>
      <c r="R177" s="191">
        <f>Q177*H177</f>
        <v>0</v>
      </c>
      <c r="S177" s="191">
        <v>0</v>
      </c>
      <c r="T177" s="192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3" t="s">
        <v>144</v>
      </c>
      <c r="AT177" s="193" t="s">
        <v>141</v>
      </c>
      <c r="AU177" s="193" t="s">
        <v>81</v>
      </c>
      <c r="AY177" s="16" t="s">
        <v>117</v>
      </c>
      <c r="BE177" s="194">
        <f>IF(N177="základní",J177,0)</f>
        <v>0</v>
      </c>
      <c r="BF177" s="194">
        <f>IF(N177="snížená",J177,0)</f>
        <v>0</v>
      </c>
      <c r="BG177" s="194">
        <f>IF(N177="zákl. přenesená",J177,0)</f>
        <v>0</v>
      </c>
      <c r="BH177" s="194">
        <f>IF(N177="sníž. přenesená",J177,0)</f>
        <v>0</v>
      </c>
      <c r="BI177" s="194">
        <f>IF(N177="nulová",J177,0)</f>
        <v>0</v>
      </c>
      <c r="BJ177" s="16" t="s">
        <v>79</v>
      </c>
      <c r="BK177" s="194">
        <f>ROUND(I177*H177,2)</f>
        <v>0</v>
      </c>
      <c r="BL177" s="16" t="s">
        <v>133</v>
      </c>
      <c r="BM177" s="193" t="s">
        <v>298</v>
      </c>
    </row>
    <row r="178" s="13" customFormat="1">
      <c r="A178" s="13"/>
      <c r="B178" s="207"/>
      <c r="C178" s="13"/>
      <c r="D178" s="208" t="s">
        <v>198</v>
      </c>
      <c r="E178" s="13"/>
      <c r="F178" s="210" t="s">
        <v>290</v>
      </c>
      <c r="G178" s="13"/>
      <c r="H178" s="211">
        <v>5.5</v>
      </c>
      <c r="I178" s="212"/>
      <c r="J178" s="13"/>
      <c r="K178" s="13"/>
      <c r="L178" s="207"/>
      <c r="M178" s="213"/>
      <c r="N178" s="214"/>
      <c r="O178" s="214"/>
      <c r="P178" s="214"/>
      <c r="Q178" s="214"/>
      <c r="R178" s="214"/>
      <c r="S178" s="214"/>
      <c r="T178" s="21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09" t="s">
        <v>198</v>
      </c>
      <c r="AU178" s="209" t="s">
        <v>81</v>
      </c>
      <c r="AV178" s="13" t="s">
        <v>81</v>
      </c>
      <c r="AW178" s="13" t="s">
        <v>3</v>
      </c>
      <c r="AX178" s="13" t="s">
        <v>79</v>
      </c>
      <c r="AY178" s="209" t="s">
        <v>117</v>
      </c>
    </row>
    <row r="179" s="2" customFormat="1" ht="16.5" customHeight="1">
      <c r="A179" s="35"/>
      <c r="B179" s="180"/>
      <c r="C179" s="181" t="s">
        <v>299</v>
      </c>
      <c r="D179" s="181" t="s">
        <v>120</v>
      </c>
      <c r="E179" s="182" t="s">
        <v>300</v>
      </c>
      <c r="F179" s="183" t="s">
        <v>301</v>
      </c>
      <c r="G179" s="184" t="s">
        <v>132</v>
      </c>
      <c r="H179" s="185">
        <v>5</v>
      </c>
      <c r="I179" s="186"/>
      <c r="J179" s="187">
        <f>ROUND(I179*H179,2)</f>
        <v>0</v>
      </c>
      <c r="K179" s="188"/>
      <c r="L179" s="36"/>
      <c r="M179" s="189" t="s">
        <v>1</v>
      </c>
      <c r="N179" s="190" t="s">
        <v>39</v>
      </c>
      <c r="O179" s="74"/>
      <c r="P179" s="191">
        <f>O179*H179</f>
        <v>0</v>
      </c>
      <c r="Q179" s="191">
        <v>0</v>
      </c>
      <c r="R179" s="191">
        <f>Q179*H179</f>
        <v>0</v>
      </c>
      <c r="S179" s="191">
        <v>0</v>
      </c>
      <c r="T179" s="192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93" t="s">
        <v>133</v>
      </c>
      <c r="AT179" s="193" t="s">
        <v>120</v>
      </c>
      <c r="AU179" s="193" t="s">
        <v>81</v>
      </c>
      <c r="AY179" s="16" t="s">
        <v>117</v>
      </c>
      <c r="BE179" s="194">
        <f>IF(N179="základní",J179,0)</f>
        <v>0</v>
      </c>
      <c r="BF179" s="194">
        <f>IF(N179="snížená",J179,0)</f>
        <v>0</v>
      </c>
      <c r="BG179" s="194">
        <f>IF(N179="zákl. přenesená",J179,0)</f>
        <v>0</v>
      </c>
      <c r="BH179" s="194">
        <f>IF(N179="sníž. přenesená",J179,0)</f>
        <v>0</v>
      </c>
      <c r="BI179" s="194">
        <f>IF(N179="nulová",J179,0)</f>
        <v>0</v>
      </c>
      <c r="BJ179" s="16" t="s">
        <v>79</v>
      </c>
      <c r="BK179" s="194">
        <f>ROUND(I179*H179,2)</f>
        <v>0</v>
      </c>
      <c r="BL179" s="16" t="s">
        <v>133</v>
      </c>
      <c r="BM179" s="193" t="s">
        <v>302</v>
      </c>
    </row>
    <row r="180" s="2" customFormat="1" ht="16.5" customHeight="1">
      <c r="A180" s="35"/>
      <c r="B180" s="180"/>
      <c r="C180" s="195" t="s">
        <v>303</v>
      </c>
      <c r="D180" s="195" t="s">
        <v>141</v>
      </c>
      <c r="E180" s="196" t="s">
        <v>304</v>
      </c>
      <c r="F180" s="197" t="s">
        <v>305</v>
      </c>
      <c r="G180" s="198" t="s">
        <v>132</v>
      </c>
      <c r="H180" s="199">
        <v>5.5</v>
      </c>
      <c r="I180" s="200"/>
      <c r="J180" s="201">
        <f>ROUND(I180*H180,2)</f>
        <v>0</v>
      </c>
      <c r="K180" s="202"/>
      <c r="L180" s="203"/>
      <c r="M180" s="204" t="s">
        <v>1</v>
      </c>
      <c r="N180" s="205" t="s">
        <v>39</v>
      </c>
      <c r="O180" s="74"/>
      <c r="P180" s="191">
        <f>O180*H180</f>
        <v>0</v>
      </c>
      <c r="Q180" s="191">
        <v>0</v>
      </c>
      <c r="R180" s="191">
        <f>Q180*H180</f>
        <v>0</v>
      </c>
      <c r="S180" s="191">
        <v>0</v>
      </c>
      <c r="T180" s="192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93" t="s">
        <v>144</v>
      </c>
      <c r="AT180" s="193" t="s">
        <v>141</v>
      </c>
      <c r="AU180" s="193" t="s">
        <v>81</v>
      </c>
      <c r="AY180" s="16" t="s">
        <v>117</v>
      </c>
      <c r="BE180" s="194">
        <f>IF(N180="základní",J180,0)</f>
        <v>0</v>
      </c>
      <c r="BF180" s="194">
        <f>IF(N180="snížená",J180,0)</f>
        <v>0</v>
      </c>
      <c r="BG180" s="194">
        <f>IF(N180="zákl. přenesená",J180,0)</f>
        <v>0</v>
      </c>
      <c r="BH180" s="194">
        <f>IF(N180="sníž. přenesená",J180,0)</f>
        <v>0</v>
      </c>
      <c r="BI180" s="194">
        <f>IF(N180="nulová",J180,0)</f>
        <v>0</v>
      </c>
      <c r="BJ180" s="16" t="s">
        <v>79</v>
      </c>
      <c r="BK180" s="194">
        <f>ROUND(I180*H180,2)</f>
        <v>0</v>
      </c>
      <c r="BL180" s="16" t="s">
        <v>133</v>
      </c>
      <c r="BM180" s="193" t="s">
        <v>306</v>
      </c>
    </row>
    <row r="181" s="13" customFormat="1">
      <c r="A181" s="13"/>
      <c r="B181" s="207"/>
      <c r="C181" s="13"/>
      <c r="D181" s="208" t="s">
        <v>198</v>
      </c>
      <c r="E181" s="13"/>
      <c r="F181" s="210" t="s">
        <v>290</v>
      </c>
      <c r="G181" s="13"/>
      <c r="H181" s="211">
        <v>5.5</v>
      </c>
      <c r="I181" s="212"/>
      <c r="J181" s="13"/>
      <c r="K181" s="13"/>
      <c r="L181" s="207"/>
      <c r="M181" s="213"/>
      <c r="N181" s="214"/>
      <c r="O181" s="214"/>
      <c r="P181" s="214"/>
      <c r="Q181" s="214"/>
      <c r="R181" s="214"/>
      <c r="S181" s="214"/>
      <c r="T181" s="21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09" t="s">
        <v>198</v>
      </c>
      <c r="AU181" s="209" t="s">
        <v>81</v>
      </c>
      <c r="AV181" s="13" t="s">
        <v>81</v>
      </c>
      <c r="AW181" s="13" t="s">
        <v>3</v>
      </c>
      <c r="AX181" s="13" t="s">
        <v>79</v>
      </c>
      <c r="AY181" s="209" t="s">
        <v>117</v>
      </c>
    </row>
    <row r="182" s="2" customFormat="1" ht="21.75" customHeight="1">
      <c r="A182" s="35"/>
      <c r="B182" s="180"/>
      <c r="C182" s="181" t="s">
        <v>307</v>
      </c>
      <c r="D182" s="181" t="s">
        <v>120</v>
      </c>
      <c r="E182" s="182" t="s">
        <v>308</v>
      </c>
      <c r="F182" s="183" t="s">
        <v>309</v>
      </c>
      <c r="G182" s="184" t="s">
        <v>123</v>
      </c>
      <c r="H182" s="185">
        <v>1</v>
      </c>
      <c r="I182" s="186"/>
      <c r="J182" s="187">
        <f>ROUND(I182*H182,2)</f>
        <v>0</v>
      </c>
      <c r="K182" s="188"/>
      <c r="L182" s="36"/>
      <c r="M182" s="189" t="s">
        <v>1</v>
      </c>
      <c r="N182" s="190" t="s">
        <v>39</v>
      </c>
      <c r="O182" s="74"/>
      <c r="P182" s="191">
        <f>O182*H182</f>
        <v>0</v>
      </c>
      <c r="Q182" s="191">
        <v>0</v>
      </c>
      <c r="R182" s="191">
        <f>Q182*H182</f>
        <v>0</v>
      </c>
      <c r="S182" s="191">
        <v>0</v>
      </c>
      <c r="T182" s="192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93" t="s">
        <v>133</v>
      </c>
      <c r="AT182" s="193" t="s">
        <v>120</v>
      </c>
      <c r="AU182" s="193" t="s">
        <v>81</v>
      </c>
      <c r="AY182" s="16" t="s">
        <v>117</v>
      </c>
      <c r="BE182" s="194">
        <f>IF(N182="základní",J182,0)</f>
        <v>0</v>
      </c>
      <c r="BF182" s="194">
        <f>IF(N182="snížená",J182,0)</f>
        <v>0</v>
      </c>
      <c r="BG182" s="194">
        <f>IF(N182="zákl. přenesená",J182,0)</f>
        <v>0</v>
      </c>
      <c r="BH182" s="194">
        <f>IF(N182="sníž. přenesená",J182,0)</f>
        <v>0</v>
      </c>
      <c r="BI182" s="194">
        <f>IF(N182="nulová",J182,0)</f>
        <v>0</v>
      </c>
      <c r="BJ182" s="16" t="s">
        <v>79</v>
      </c>
      <c r="BK182" s="194">
        <f>ROUND(I182*H182,2)</f>
        <v>0</v>
      </c>
      <c r="BL182" s="16" t="s">
        <v>133</v>
      </c>
      <c r="BM182" s="193" t="s">
        <v>310</v>
      </c>
    </row>
    <row r="183" s="2" customFormat="1" ht="33" customHeight="1">
      <c r="A183" s="35"/>
      <c r="B183" s="180"/>
      <c r="C183" s="181" t="s">
        <v>311</v>
      </c>
      <c r="D183" s="181" t="s">
        <v>120</v>
      </c>
      <c r="E183" s="182" t="s">
        <v>312</v>
      </c>
      <c r="F183" s="183" t="s">
        <v>313</v>
      </c>
      <c r="G183" s="184" t="s">
        <v>162</v>
      </c>
      <c r="H183" s="206"/>
      <c r="I183" s="186"/>
      <c r="J183" s="187">
        <f>ROUND(I183*H183,2)</f>
        <v>0</v>
      </c>
      <c r="K183" s="188"/>
      <c r="L183" s="36"/>
      <c r="M183" s="189" t="s">
        <v>1</v>
      </c>
      <c r="N183" s="190" t="s">
        <v>39</v>
      </c>
      <c r="O183" s="74"/>
      <c r="P183" s="191">
        <f>O183*H183</f>
        <v>0</v>
      </c>
      <c r="Q183" s="191">
        <v>0</v>
      </c>
      <c r="R183" s="191">
        <f>Q183*H183</f>
        <v>0</v>
      </c>
      <c r="S183" s="191">
        <v>0</v>
      </c>
      <c r="T183" s="192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93" t="s">
        <v>133</v>
      </c>
      <c r="AT183" s="193" t="s">
        <v>120</v>
      </c>
      <c r="AU183" s="193" t="s">
        <v>81</v>
      </c>
      <c r="AY183" s="16" t="s">
        <v>117</v>
      </c>
      <c r="BE183" s="194">
        <f>IF(N183="základní",J183,0)</f>
        <v>0</v>
      </c>
      <c r="BF183" s="194">
        <f>IF(N183="snížená",J183,0)</f>
        <v>0</v>
      </c>
      <c r="BG183" s="194">
        <f>IF(N183="zákl. přenesená",J183,0)</f>
        <v>0</v>
      </c>
      <c r="BH183" s="194">
        <f>IF(N183="sníž. přenesená",J183,0)</f>
        <v>0</v>
      </c>
      <c r="BI183" s="194">
        <f>IF(N183="nulová",J183,0)</f>
        <v>0</v>
      </c>
      <c r="BJ183" s="16" t="s">
        <v>79</v>
      </c>
      <c r="BK183" s="194">
        <f>ROUND(I183*H183,2)</f>
        <v>0</v>
      </c>
      <c r="BL183" s="16" t="s">
        <v>133</v>
      </c>
      <c r="BM183" s="193" t="s">
        <v>314</v>
      </c>
    </row>
    <row r="184" s="12" customFormat="1" ht="22.8" customHeight="1">
      <c r="A184" s="12"/>
      <c r="B184" s="167"/>
      <c r="C184" s="12"/>
      <c r="D184" s="168" t="s">
        <v>73</v>
      </c>
      <c r="E184" s="178" t="s">
        <v>315</v>
      </c>
      <c r="F184" s="178" t="s">
        <v>316</v>
      </c>
      <c r="G184" s="12"/>
      <c r="H184" s="12"/>
      <c r="I184" s="170"/>
      <c r="J184" s="179">
        <f>BK184</f>
        <v>0</v>
      </c>
      <c r="K184" s="12"/>
      <c r="L184" s="167"/>
      <c r="M184" s="172"/>
      <c r="N184" s="173"/>
      <c r="O184" s="173"/>
      <c r="P184" s="174">
        <f>SUM(P185:P190)</f>
        <v>0</v>
      </c>
      <c r="Q184" s="173"/>
      <c r="R184" s="174">
        <f>SUM(R185:R190)</f>
        <v>0</v>
      </c>
      <c r="S184" s="173"/>
      <c r="T184" s="175">
        <f>SUM(T185:T190)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168" t="s">
        <v>81</v>
      </c>
      <c r="AT184" s="176" t="s">
        <v>73</v>
      </c>
      <c r="AU184" s="176" t="s">
        <v>79</v>
      </c>
      <c r="AY184" s="168" t="s">
        <v>117</v>
      </c>
      <c r="BK184" s="177">
        <f>SUM(BK185:BK190)</f>
        <v>0</v>
      </c>
    </row>
    <row r="185" s="2" customFormat="1" ht="16.5" customHeight="1">
      <c r="A185" s="35"/>
      <c r="B185" s="180"/>
      <c r="C185" s="181" t="s">
        <v>317</v>
      </c>
      <c r="D185" s="181" t="s">
        <v>120</v>
      </c>
      <c r="E185" s="182" t="s">
        <v>318</v>
      </c>
      <c r="F185" s="183" t="s">
        <v>319</v>
      </c>
      <c r="G185" s="184" t="s">
        <v>123</v>
      </c>
      <c r="H185" s="185">
        <v>1</v>
      </c>
      <c r="I185" s="186"/>
      <c r="J185" s="187">
        <f>ROUND(I185*H185,2)</f>
        <v>0</v>
      </c>
      <c r="K185" s="188"/>
      <c r="L185" s="36"/>
      <c r="M185" s="189" t="s">
        <v>1</v>
      </c>
      <c r="N185" s="190" t="s">
        <v>39</v>
      </c>
      <c r="O185" s="74"/>
      <c r="P185" s="191">
        <f>O185*H185</f>
        <v>0</v>
      </c>
      <c r="Q185" s="191">
        <v>0</v>
      </c>
      <c r="R185" s="191">
        <f>Q185*H185</f>
        <v>0</v>
      </c>
      <c r="S185" s="191">
        <v>0</v>
      </c>
      <c r="T185" s="192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93" t="s">
        <v>133</v>
      </c>
      <c r="AT185" s="193" t="s">
        <v>120</v>
      </c>
      <c r="AU185" s="193" t="s">
        <v>81</v>
      </c>
      <c r="AY185" s="16" t="s">
        <v>117</v>
      </c>
      <c r="BE185" s="194">
        <f>IF(N185="základní",J185,0)</f>
        <v>0</v>
      </c>
      <c r="BF185" s="194">
        <f>IF(N185="snížená",J185,0)</f>
        <v>0</v>
      </c>
      <c r="BG185" s="194">
        <f>IF(N185="zákl. přenesená",J185,0)</f>
        <v>0</v>
      </c>
      <c r="BH185" s="194">
        <f>IF(N185="sníž. přenesená",J185,0)</f>
        <v>0</v>
      </c>
      <c r="BI185" s="194">
        <f>IF(N185="nulová",J185,0)</f>
        <v>0</v>
      </c>
      <c r="BJ185" s="16" t="s">
        <v>79</v>
      </c>
      <c r="BK185" s="194">
        <f>ROUND(I185*H185,2)</f>
        <v>0</v>
      </c>
      <c r="BL185" s="16" t="s">
        <v>133</v>
      </c>
      <c r="BM185" s="193" t="s">
        <v>320</v>
      </c>
    </row>
    <row r="186" s="2" customFormat="1" ht="21.75" customHeight="1">
      <c r="A186" s="35"/>
      <c r="B186" s="180"/>
      <c r="C186" s="195" t="s">
        <v>321</v>
      </c>
      <c r="D186" s="195" t="s">
        <v>141</v>
      </c>
      <c r="E186" s="196" t="s">
        <v>322</v>
      </c>
      <c r="F186" s="197" t="s">
        <v>323</v>
      </c>
      <c r="G186" s="198" t="s">
        <v>123</v>
      </c>
      <c r="H186" s="199">
        <v>1</v>
      </c>
      <c r="I186" s="200"/>
      <c r="J186" s="201">
        <f>ROUND(I186*H186,2)</f>
        <v>0</v>
      </c>
      <c r="K186" s="202"/>
      <c r="L186" s="203"/>
      <c r="M186" s="204" t="s">
        <v>1</v>
      </c>
      <c r="N186" s="205" t="s">
        <v>39</v>
      </c>
      <c r="O186" s="74"/>
      <c r="P186" s="191">
        <f>O186*H186</f>
        <v>0</v>
      </c>
      <c r="Q186" s="191">
        <v>0</v>
      </c>
      <c r="R186" s="191">
        <f>Q186*H186</f>
        <v>0</v>
      </c>
      <c r="S186" s="191">
        <v>0</v>
      </c>
      <c r="T186" s="192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93" t="s">
        <v>144</v>
      </c>
      <c r="AT186" s="193" t="s">
        <v>141</v>
      </c>
      <c r="AU186" s="193" t="s">
        <v>81</v>
      </c>
      <c r="AY186" s="16" t="s">
        <v>117</v>
      </c>
      <c r="BE186" s="194">
        <f>IF(N186="základní",J186,0)</f>
        <v>0</v>
      </c>
      <c r="BF186" s="194">
        <f>IF(N186="snížená",J186,0)</f>
        <v>0</v>
      </c>
      <c r="BG186" s="194">
        <f>IF(N186="zákl. přenesená",J186,0)</f>
        <v>0</v>
      </c>
      <c r="BH186" s="194">
        <f>IF(N186="sníž. přenesená",J186,0)</f>
        <v>0</v>
      </c>
      <c r="BI186" s="194">
        <f>IF(N186="nulová",J186,0)</f>
        <v>0</v>
      </c>
      <c r="BJ186" s="16" t="s">
        <v>79</v>
      </c>
      <c r="BK186" s="194">
        <f>ROUND(I186*H186,2)</f>
        <v>0</v>
      </c>
      <c r="BL186" s="16" t="s">
        <v>133</v>
      </c>
      <c r="BM186" s="193" t="s">
        <v>324</v>
      </c>
    </row>
    <row r="187" s="2" customFormat="1" ht="16.5" customHeight="1">
      <c r="A187" s="35"/>
      <c r="B187" s="180"/>
      <c r="C187" s="181" t="s">
        <v>325</v>
      </c>
      <c r="D187" s="181" t="s">
        <v>120</v>
      </c>
      <c r="E187" s="182" t="s">
        <v>326</v>
      </c>
      <c r="F187" s="183" t="s">
        <v>327</v>
      </c>
      <c r="G187" s="184" t="s">
        <v>132</v>
      </c>
      <c r="H187" s="185">
        <v>5</v>
      </c>
      <c r="I187" s="186"/>
      <c r="J187" s="187">
        <f>ROUND(I187*H187,2)</f>
        <v>0</v>
      </c>
      <c r="K187" s="188"/>
      <c r="L187" s="36"/>
      <c r="M187" s="189" t="s">
        <v>1</v>
      </c>
      <c r="N187" s="190" t="s">
        <v>39</v>
      </c>
      <c r="O187" s="74"/>
      <c r="P187" s="191">
        <f>O187*H187</f>
        <v>0</v>
      </c>
      <c r="Q187" s="191">
        <v>0</v>
      </c>
      <c r="R187" s="191">
        <f>Q187*H187</f>
        <v>0</v>
      </c>
      <c r="S187" s="191">
        <v>0</v>
      </c>
      <c r="T187" s="192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93" t="s">
        <v>133</v>
      </c>
      <c r="AT187" s="193" t="s">
        <v>120</v>
      </c>
      <c r="AU187" s="193" t="s">
        <v>81</v>
      </c>
      <c r="AY187" s="16" t="s">
        <v>117</v>
      </c>
      <c r="BE187" s="194">
        <f>IF(N187="základní",J187,0)</f>
        <v>0</v>
      </c>
      <c r="BF187" s="194">
        <f>IF(N187="snížená",J187,0)</f>
        <v>0</v>
      </c>
      <c r="BG187" s="194">
        <f>IF(N187="zákl. přenesená",J187,0)</f>
        <v>0</v>
      </c>
      <c r="BH187" s="194">
        <f>IF(N187="sníž. přenesená",J187,0)</f>
        <v>0</v>
      </c>
      <c r="BI187" s="194">
        <f>IF(N187="nulová",J187,0)</f>
        <v>0</v>
      </c>
      <c r="BJ187" s="16" t="s">
        <v>79</v>
      </c>
      <c r="BK187" s="194">
        <f>ROUND(I187*H187,2)</f>
        <v>0</v>
      </c>
      <c r="BL187" s="16" t="s">
        <v>133</v>
      </c>
      <c r="BM187" s="193" t="s">
        <v>328</v>
      </c>
    </row>
    <row r="188" s="2" customFormat="1" ht="16.5" customHeight="1">
      <c r="A188" s="35"/>
      <c r="B188" s="180"/>
      <c r="C188" s="195" t="s">
        <v>329</v>
      </c>
      <c r="D188" s="195" t="s">
        <v>141</v>
      </c>
      <c r="E188" s="196" t="s">
        <v>330</v>
      </c>
      <c r="F188" s="197" t="s">
        <v>331</v>
      </c>
      <c r="G188" s="198" t="s">
        <v>132</v>
      </c>
      <c r="H188" s="199">
        <v>5.5</v>
      </c>
      <c r="I188" s="200"/>
      <c r="J188" s="201">
        <f>ROUND(I188*H188,2)</f>
        <v>0</v>
      </c>
      <c r="K188" s="202"/>
      <c r="L188" s="203"/>
      <c r="M188" s="204" t="s">
        <v>1</v>
      </c>
      <c r="N188" s="205" t="s">
        <v>39</v>
      </c>
      <c r="O188" s="74"/>
      <c r="P188" s="191">
        <f>O188*H188</f>
        <v>0</v>
      </c>
      <c r="Q188" s="191">
        <v>0</v>
      </c>
      <c r="R188" s="191">
        <f>Q188*H188</f>
        <v>0</v>
      </c>
      <c r="S188" s="191">
        <v>0</v>
      </c>
      <c r="T188" s="192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93" t="s">
        <v>144</v>
      </c>
      <c r="AT188" s="193" t="s">
        <v>141</v>
      </c>
      <c r="AU188" s="193" t="s">
        <v>81</v>
      </c>
      <c r="AY188" s="16" t="s">
        <v>117</v>
      </c>
      <c r="BE188" s="194">
        <f>IF(N188="základní",J188,0)</f>
        <v>0</v>
      </c>
      <c r="BF188" s="194">
        <f>IF(N188="snížená",J188,0)</f>
        <v>0</v>
      </c>
      <c r="BG188" s="194">
        <f>IF(N188="zákl. přenesená",J188,0)</f>
        <v>0</v>
      </c>
      <c r="BH188" s="194">
        <f>IF(N188="sníž. přenesená",J188,0)</f>
        <v>0</v>
      </c>
      <c r="BI188" s="194">
        <f>IF(N188="nulová",J188,0)</f>
        <v>0</v>
      </c>
      <c r="BJ188" s="16" t="s">
        <v>79</v>
      </c>
      <c r="BK188" s="194">
        <f>ROUND(I188*H188,2)</f>
        <v>0</v>
      </c>
      <c r="BL188" s="16" t="s">
        <v>133</v>
      </c>
      <c r="BM188" s="193" t="s">
        <v>332</v>
      </c>
    </row>
    <row r="189" s="13" customFormat="1">
      <c r="A189" s="13"/>
      <c r="B189" s="207"/>
      <c r="C189" s="13"/>
      <c r="D189" s="208" t="s">
        <v>198</v>
      </c>
      <c r="E189" s="13"/>
      <c r="F189" s="210" t="s">
        <v>290</v>
      </c>
      <c r="G189" s="13"/>
      <c r="H189" s="211">
        <v>5.5</v>
      </c>
      <c r="I189" s="212"/>
      <c r="J189" s="13"/>
      <c r="K189" s="13"/>
      <c r="L189" s="207"/>
      <c r="M189" s="213"/>
      <c r="N189" s="214"/>
      <c r="O189" s="214"/>
      <c r="P189" s="214"/>
      <c r="Q189" s="214"/>
      <c r="R189" s="214"/>
      <c r="S189" s="214"/>
      <c r="T189" s="21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09" t="s">
        <v>198</v>
      </c>
      <c r="AU189" s="209" t="s">
        <v>81</v>
      </c>
      <c r="AV189" s="13" t="s">
        <v>81</v>
      </c>
      <c r="AW189" s="13" t="s">
        <v>3</v>
      </c>
      <c r="AX189" s="13" t="s">
        <v>79</v>
      </c>
      <c r="AY189" s="209" t="s">
        <v>117</v>
      </c>
    </row>
    <row r="190" s="2" customFormat="1" ht="33" customHeight="1">
      <c r="A190" s="35"/>
      <c r="B190" s="180"/>
      <c r="C190" s="181" t="s">
        <v>333</v>
      </c>
      <c r="D190" s="181" t="s">
        <v>120</v>
      </c>
      <c r="E190" s="182" t="s">
        <v>334</v>
      </c>
      <c r="F190" s="183" t="s">
        <v>335</v>
      </c>
      <c r="G190" s="184" t="s">
        <v>162</v>
      </c>
      <c r="H190" s="206"/>
      <c r="I190" s="186"/>
      <c r="J190" s="187">
        <f>ROUND(I190*H190,2)</f>
        <v>0</v>
      </c>
      <c r="K190" s="188"/>
      <c r="L190" s="36"/>
      <c r="M190" s="189" t="s">
        <v>1</v>
      </c>
      <c r="N190" s="190" t="s">
        <v>39</v>
      </c>
      <c r="O190" s="74"/>
      <c r="P190" s="191">
        <f>O190*H190</f>
        <v>0</v>
      </c>
      <c r="Q190" s="191">
        <v>0</v>
      </c>
      <c r="R190" s="191">
        <f>Q190*H190</f>
        <v>0</v>
      </c>
      <c r="S190" s="191">
        <v>0</v>
      </c>
      <c r="T190" s="192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93" t="s">
        <v>133</v>
      </c>
      <c r="AT190" s="193" t="s">
        <v>120</v>
      </c>
      <c r="AU190" s="193" t="s">
        <v>81</v>
      </c>
      <c r="AY190" s="16" t="s">
        <v>117</v>
      </c>
      <c r="BE190" s="194">
        <f>IF(N190="základní",J190,0)</f>
        <v>0</v>
      </c>
      <c r="BF190" s="194">
        <f>IF(N190="snížená",J190,0)</f>
        <v>0</v>
      </c>
      <c r="BG190" s="194">
        <f>IF(N190="zákl. přenesená",J190,0)</f>
        <v>0</v>
      </c>
      <c r="BH190" s="194">
        <f>IF(N190="sníž. přenesená",J190,0)</f>
        <v>0</v>
      </c>
      <c r="BI190" s="194">
        <f>IF(N190="nulová",J190,0)</f>
        <v>0</v>
      </c>
      <c r="BJ190" s="16" t="s">
        <v>79</v>
      </c>
      <c r="BK190" s="194">
        <f>ROUND(I190*H190,2)</f>
        <v>0</v>
      </c>
      <c r="BL190" s="16" t="s">
        <v>133</v>
      </c>
      <c r="BM190" s="193" t="s">
        <v>336</v>
      </c>
    </row>
    <row r="191" s="12" customFormat="1" ht="22.8" customHeight="1">
      <c r="A191" s="12"/>
      <c r="B191" s="167"/>
      <c r="C191" s="12"/>
      <c r="D191" s="168" t="s">
        <v>73</v>
      </c>
      <c r="E191" s="178" t="s">
        <v>337</v>
      </c>
      <c r="F191" s="178" t="s">
        <v>338</v>
      </c>
      <c r="G191" s="12"/>
      <c r="H191" s="12"/>
      <c r="I191" s="170"/>
      <c r="J191" s="179">
        <f>BK191</f>
        <v>0</v>
      </c>
      <c r="K191" s="12"/>
      <c r="L191" s="167"/>
      <c r="M191" s="172"/>
      <c r="N191" s="173"/>
      <c r="O191" s="173"/>
      <c r="P191" s="174">
        <f>SUM(P192:P216)</f>
        <v>0</v>
      </c>
      <c r="Q191" s="173"/>
      <c r="R191" s="174">
        <f>SUM(R192:R216)</f>
        <v>0.019800000000000002</v>
      </c>
      <c r="S191" s="173"/>
      <c r="T191" s="175">
        <f>SUM(T192:T216)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168" t="s">
        <v>81</v>
      </c>
      <c r="AT191" s="176" t="s">
        <v>73</v>
      </c>
      <c r="AU191" s="176" t="s">
        <v>79</v>
      </c>
      <c r="AY191" s="168" t="s">
        <v>117</v>
      </c>
      <c r="BK191" s="177">
        <f>SUM(BK192:BK216)</f>
        <v>0</v>
      </c>
    </row>
    <row r="192" s="2" customFormat="1" ht="16.5" customHeight="1">
      <c r="A192" s="35"/>
      <c r="B192" s="180"/>
      <c r="C192" s="181" t="s">
        <v>339</v>
      </c>
      <c r="D192" s="181" t="s">
        <v>120</v>
      </c>
      <c r="E192" s="182" t="s">
        <v>340</v>
      </c>
      <c r="F192" s="183" t="s">
        <v>341</v>
      </c>
      <c r="G192" s="184" t="s">
        <v>342</v>
      </c>
      <c r="H192" s="185">
        <v>2</v>
      </c>
      <c r="I192" s="186"/>
      <c r="J192" s="187">
        <f>ROUND(I192*H192,2)</f>
        <v>0</v>
      </c>
      <c r="K192" s="188"/>
      <c r="L192" s="36"/>
      <c r="M192" s="189" t="s">
        <v>1</v>
      </c>
      <c r="N192" s="190" t="s">
        <v>39</v>
      </c>
      <c r="O192" s="74"/>
      <c r="P192" s="191">
        <f>O192*H192</f>
        <v>0</v>
      </c>
      <c r="Q192" s="191">
        <v>0</v>
      </c>
      <c r="R192" s="191">
        <f>Q192*H192</f>
        <v>0</v>
      </c>
      <c r="S192" s="191">
        <v>0</v>
      </c>
      <c r="T192" s="192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93" t="s">
        <v>133</v>
      </c>
      <c r="AT192" s="193" t="s">
        <v>120</v>
      </c>
      <c r="AU192" s="193" t="s">
        <v>81</v>
      </c>
      <c r="AY192" s="16" t="s">
        <v>117</v>
      </c>
      <c r="BE192" s="194">
        <f>IF(N192="základní",J192,0)</f>
        <v>0</v>
      </c>
      <c r="BF192" s="194">
        <f>IF(N192="snížená",J192,0)</f>
        <v>0</v>
      </c>
      <c r="BG192" s="194">
        <f>IF(N192="zákl. přenesená",J192,0)</f>
        <v>0</v>
      </c>
      <c r="BH192" s="194">
        <f>IF(N192="sníž. přenesená",J192,0)</f>
        <v>0</v>
      </c>
      <c r="BI192" s="194">
        <f>IF(N192="nulová",J192,0)</f>
        <v>0</v>
      </c>
      <c r="BJ192" s="16" t="s">
        <v>79</v>
      </c>
      <c r="BK192" s="194">
        <f>ROUND(I192*H192,2)</f>
        <v>0</v>
      </c>
      <c r="BL192" s="16" t="s">
        <v>133</v>
      </c>
      <c r="BM192" s="193" t="s">
        <v>343</v>
      </c>
    </row>
    <row r="193" s="2" customFormat="1" ht="16.5" customHeight="1">
      <c r="A193" s="35"/>
      <c r="B193" s="180"/>
      <c r="C193" s="195" t="s">
        <v>344</v>
      </c>
      <c r="D193" s="195" t="s">
        <v>141</v>
      </c>
      <c r="E193" s="196" t="s">
        <v>340</v>
      </c>
      <c r="F193" s="197" t="s">
        <v>345</v>
      </c>
      <c r="G193" s="198" t="s">
        <v>342</v>
      </c>
      <c r="H193" s="199">
        <v>2.2000000000000002</v>
      </c>
      <c r="I193" s="200"/>
      <c r="J193" s="201">
        <f>ROUND(I193*H193,2)</f>
        <v>0</v>
      </c>
      <c r="K193" s="202"/>
      <c r="L193" s="203"/>
      <c r="M193" s="204" t="s">
        <v>1</v>
      </c>
      <c r="N193" s="205" t="s">
        <v>39</v>
      </c>
      <c r="O193" s="74"/>
      <c r="P193" s="191">
        <f>O193*H193</f>
        <v>0</v>
      </c>
      <c r="Q193" s="191">
        <v>0.0089999999999999993</v>
      </c>
      <c r="R193" s="191">
        <f>Q193*H193</f>
        <v>0.019800000000000002</v>
      </c>
      <c r="S193" s="191">
        <v>0</v>
      </c>
      <c r="T193" s="192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93" t="s">
        <v>144</v>
      </c>
      <c r="AT193" s="193" t="s">
        <v>141</v>
      </c>
      <c r="AU193" s="193" t="s">
        <v>81</v>
      </c>
      <c r="AY193" s="16" t="s">
        <v>117</v>
      </c>
      <c r="BE193" s="194">
        <f>IF(N193="základní",J193,0)</f>
        <v>0</v>
      </c>
      <c r="BF193" s="194">
        <f>IF(N193="snížená",J193,0)</f>
        <v>0</v>
      </c>
      <c r="BG193" s="194">
        <f>IF(N193="zákl. přenesená",J193,0)</f>
        <v>0</v>
      </c>
      <c r="BH193" s="194">
        <f>IF(N193="sníž. přenesená",J193,0)</f>
        <v>0</v>
      </c>
      <c r="BI193" s="194">
        <f>IF(N193="nulová",J193,0)</f>
        <v>0</v>
      </c>
      <c r="BJ193" s="16" t="s">
        <v>79</v>
      </c>
      <c r="BK193" s="194">
        <f>ROUND(I193*H193,2)</f>
        <v>0</v>
      </c>
      <c r="BL193" s="16" t="s">
        <v>133</v>
      </c>
      <c r="BM193" s="193" t="s">
        <v>346</v>
      </c>
    </row>
    <row r="194" s="13" customFormat="1">
      <c r="A194" s="13"/>
      <c r="B194" s="207"/>
      <c r="C194" s="13"/>
      <c r="D194" s="208" t="s">
        <v>198</v>
      </c>
      <c r="E194" s="13"/>
      <c r="F194" s="210" t="s">
        <v>347</v>
      </c>
      <c r="G194" s="13"/>
      <c r="H194" s="211">
        <v>2.2000000000000002</v>
      </c>
      <c r="I194" s="212"/>
      <c r="J194" s="13"/>
      <c r="K194" s="13"/>
      <c r="L194" s="207"/>
      <c r="M194" s="213"/>
      <c r="N194" s="214"/>
      <c r="O194" s="214"/>
      <c r="P194" s="214"/>
      <c r="Q194" s="214"/>
      <c r="R194" s="214"/>
      <c r="S194" s="214"/>
      <c r="T194" s="21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09" t="s">
        <v>198</v>
      </c>
      <c r="AU194" s="209" t="s">
        <v>81</v>
      </c>
      <c r="AV194" s="13" t="s">
        <v>81</v>
      </c>
      <c r="AW194" s="13" t="s">
        <v>3</v>
      </c>
      <c r="AX194" s="13" t="s">
        <v>79</v>
      </c>
      <c r="AY194" s="209" t="s">
        <v>117</v>
      </c>
    </row>
    <row r="195" s="2" customFormat="1" ht="16.5" customHeight="1">
      <c r="A195" s="35"/>
      <c r="B195" s="180"/>
      <c r="C195" s="181" t="s">
        <v>348</v>
      </c>
      <c r="D195" s="181" t="s">
        <v>120</v>
      </c>
      <c r="E195" s="182" t="s">
        <v>349</v>
      </c>
      <c r="F195" s="183" t="s">
        <v>350</v>
      </c>
      <c r="G195" s="184" t="s">
        <v>123</v>
      </c>
      <c r="H195" s="185">
        <v>1</v>
      </c>
      <c r="I195" s="186"/>
      <c r="J195" s="187">
        <f>ROUND(I195*H195,2)</f>
        <v>0</v>
      </c>
      <c r="K195" s="188"/>
      <c r="L195" s="36"/>
      <c r="M195" s="189" t="s">
        <v>1</v>
      </c>
      <c r="N195" s="190" t="s">
        <v>39</v>
      </c>
      <c r="O195" s="74"/>
      <c r="P195" s="191">
        <f>O195*H195</f>
        <v>0</v>
      </c>
      <c r="Q195" s="191">
        <v>0</v>
      </c>
      <c r="R195" s="191">
        <f>Q195*H195</f>
        <v>0</v>
      </c>
      <c r="S195" s="191">
        <v>0</v>
      </c>
      <c r="T195" s="192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93" t="s">
        <v>133</v>
      </c>
      <c r="AT195" s="193" t="s">
        <v>120</v>
      </c>
      <c r="AU195" s="193" t="s">
        <v>81</v>
      </c>
      <c r="AY195" s="16" t="s">
        <v>117</v>
      </c>
      <c r="BE195" s="194">
        <f>IF(N195="základní",J195,0)</f>
        <v>0</v>
      </c>
      <c r="BF195" s="194">
        <f>IF(N195="snížená",J195,0)</f>
        <v>0</v>
      </c>
      <c r="BG195" s="194">
        <f>IF(N195="zákl. přenesená",J195,0)</f>
        <v>0</v>
      </c>
      <c r="BH195" s="194">
        <f>IF(N195="sníž. přenesená",J195,0)</f>
        <v>0</v>
      </c>
      <c r="BI195" s="194">
        <f>IF(N195="nulová",J195,0)</f>
        <v>0</v>
      </c>
      <c r="BJ195" s="16" t="s">
        <v>79</v>
      </c>
      <c r="BK195" s="194">
        <f>ROUND(I195*H195,2)</f>
        <v>0</v>
      </c>
      <c r="BL195" s="16" t="s">
        <v>133</v>
      </c>
      <c r="BM195" s="193" t="s">
        <v>351</v>
      </c>
    </row>
    <row r="196" s="2" customFormat="1" ht="16.5" customHeight="1">
      <c r="A196" s="35"/>
      <c r="B196" s="180"/>
      <c r="C196" s="195" t="s">
        <v>352</v>
      </c>
      <c r="D196" s="195" t="s">
        <v>141</v>
      </c>
      <c r="E196" s="196" t="s">
        <v>353</v>
      </c>
      <c r="F196" s="197" t="s">
        <v>354</v>
      </c>
      <c r="G196" s="198" t="s">
        <v>355</v>
      </c>
      <c r="H196" s="199">
        <v>2</v>
      </c>
      <c r="I196" s="200"/>
      <c r="J196" s="201">
        <f>ROUND(I196*H196,2)</f>
        <v>0</v>
      </c>
      <c r="K196" s="202"/>
      <c r="L196" s="203"/>
      <c r="M196" s="204" t="s">
        <v>1</v>
      </c>
      <c r="N196" s="205" t="s">
        <v>39</v>
      </c>
      <c r="O196" s="74"/>
      <c r="P196" s="191">
        <f>O196*H196</f>
        <v>0</v>
      </c>
      <c r="Q196" s="191">
        <v>0</v>
      </c>
      <c r="R196" s="191">
        <f>Q196*H196</f>
        <v>0</v>
      </c>
      <c r="S196" s="191">
        <v>0</v>
      </c>
      <c r="T196" s="192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93" t="s">
        <v>144</v>
      </c>
      <c r="AT196" s="193" t="s">
        <v>141</v>
      </c>
      <c r="AU196" s="193" t="s">
        <v>81</v>
      </c>
      <c r="AY196" s="16" t="s">
        <v>117</v>
      </c>
      <c r="BE196" s="194">
        <f>IF(N196="základní",J196,0)</f>
        <v>0</v>
      </c>
      <c r="BF196" s="194">
        <f>IF(N196="snížená",J196,0)</f>
        <v>0</v>
      </c>
      <c r="BG196" s="194">
        <f>IF(N196="zákl. přenesená",J196,0)</f>
        <v>0</v>
      </c>
      <c r="BH196" s="194">
        <f>IF(N196="sníž. přenesená",J196,0)</f>
        <v>0</v>
      </c>
      <c r="BI196" s="194">
        <f>IF(N196="nulová",J196,0)</f>
        <v>0</v>
      </c>
      <c r="BJ196" s="16" t="s">
        <v>79</v>
      </c>
      <c r="BK196" s="194">
        <f>ROUND(I196*H196,2)</f>
        <v>0</v>
      </c>
      <c r="BL196" s="16" t="s">
        <v>133</v>
      </c>
      <c r="BM196" s="193" t="s">
        <v>356</v>
      </c>
    </row>
    <row r="197" s="2" customFormat="1" ht="21.75" customHeight="1">
      <c r="A197" s="35"/>
      <c r="B197" s="180"/>
      <c r="C197" s="181" t="s">
        <v>357</v>
      </c>
      <c r="D197" s="181" t="s">
        <v>120</v>
      </c>
      <c r="E197" s="182" t="s">
        <v>358</v>
      </c>
      <c r="F197" s="183" t="s">
        <v>359</v>
      </c>
      <c r="G197" s="184" t="s">
        <v>123</v>
      </c>
      <c r="H197" s="185">
        <v>1</v>
      </c>
      <c r="I197" s="186"/>
      <c r="J197" s="187">
        <f>ROUND(I197*H197,2)</f>
        <v>0</v>
      </c>
      <c r="K197" s="188"/>
      <c r="L197" s="36"/>
      <c r="M197" s="189" t="s">
        <v>1</v>
      </c>
      <c r="N197" s="190" t="s">
        <v>39</v>
      </c>
      <c r="O197" s="74"/>
      <c r="P197" s="191">
        <f>O197*H197</f>
        <v>0</v>
      </c>
      <c r="Q197" s="191">
        <v>0</v>
      </c>
      <c r="R197" s="191">
        <f>Q197*H197</f>
        <v>0</v>
      </c>
      <c r="S197" s="191">
        <v>0</v>
      </c>
      <c r="T197" s="192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93" t="s">
        <v>133</v>
      </c>
      <c r="AT197" s="193" t="s">
        <v>120</v>
      </c>
      <c r="AU197" s="193" t="s">
        <v>81</v>
      </c>
      <c r="AY197" s="16" t="s">
        <v>117</v>
      </c>
      <c r="BE197" s="194">
        <f>IF(N197="základní",J197,0)</f>
        <v>0</v>
      </c>
      <c r="BF197" s="194">
        <f>IF(N197="snížená",J197,0)</f>
        <v>0</v>
      </c>
      <c r="BG197" s="194">
        <f>IF(N197="zákl. přenesená",J197,0)</f>
        <v>0</v>
      </c>
      <c r="BH197" s="194">
        <f>IF(N197="sníž. přenesená",J197,0)</f>
        <v>0</v>
      </c>
      <c r="BI197" s="194">
        <f>IF(N197="nulová",J197,0)</f>
        <v>0</v>
      </c>
      <c r="BJ197" s="16" t="s">
        <v>79</v>
      </c>
      <c r="BK197" s="194">
        <f>ROUND(I197*H197,2)</f>
        <v>0</v>
      </c>
      <c r="BL197" s="16" t="s">
        <v>133</v>
      </c>
      <c r="BM197" s="193" t="s">
        <v>360</v>
      </c>
    </row>
    <row r="198" s="2" customFormat="1" ht="16.5" customHeight="1">
      <c r="A198" s="35"/>
      <c r="B198" s="180"/>
      <c r="C198" s="195" t="s">
        <v>361</v>
      </c>
      <c r="D198" s="195" t="s">
        <v>141</v>
      </c>
      <c r="E198" s="196" t="s">
        <v>362</v>
      </c>
      <c r="F198" s="197" t="s">
        <v>363</v>
      </c>
      <c r="G198" s="198" t="s">
        <v>355</v>
      </c>
      <c r="H198" s="199">
        <v>5</v>
      </c>
      <c r="I198" s="200"/>
      <c r="J198" s="201">
        <f>ROUND(I198*H198,2)</f>
        <v>0</v>
      </c>
      <c r="K198" s="202"/>
      <c r="L198" s="203"/>
      <c r="M198" s="204" t="s">
        <v>1</v>
      </c>
      <c r="N198" s="205" t="s">
        <v>39</v>
      </c>
      <c r="O198" s="74"/>
      <c r="P198" s="191">
        <f>O198*H198</f>
        <v>0</v>
      </c>
      <c r="Q198" s="191">
        <v>0</v>
      </c>
      <c r="R198" s="191">
        <f>Q198*H198</f>
        <v>0</v>
      </c>
      <c r="S198" s="191">
        <v>0</v>
      </c>
      <c r="T198" s="192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93" t="s">
        <v>144</v>
      </c>
      <c r="AT198" s="193" t="s">
        <v>141</v>
      </c>
      <c r="AU198" s="193" t="s">
        <v>81</v>
      </c>
      <c r="AY198" s="16" t="s">
        <v>117</v>
      </c>
      <c r="BE198" s="194">
        <f>IF(N198="základní",J198,0)</f>
        <v>0</v>
      </c>
      <c r="BF198" s="194">
        <f>IF(N198="snížená",J198,0)</f>
        <v>0</v>
      </c>
      <c r="BG198" s="194">
        <f>IF(N198="zákl. přenesená",J198,0)</f>
        <v>0</v>
      </c>
      <c r="BH198" s="194">
        <f>IF(N198="sníž. přenesená",J198,0)</f>
        <v>0</v>
      </c>
      <c r="BI198" s="194">
        <f>IF(N198="nulová",J198,0)</f>
        <v>0</v>
      </c>
      <c r="BJ198" s="16" t="s">
        <v>79</v>
      </c>
      <c r="BK198" s="194">
        <f>ROUND(I198*H198,2)</f>
        <v>0</v>
      </c>
      <c r="BL198" s="16" t="s">
        <v>133</v>
      </c>
      <c r="BM198" s="193" t="s">
        <v>364</v>
      </c>
    </row>
    <row r="199" s="2" customFormat="1" ht="16.5" customHeight="1">
      <c r="A199" s="35"/>
      <c r="B199" s="180"/>
      <c r="C199" s="181" t="s">
        <v>365</v>
      </c>
      <c r="D199" s="181" t="s">
        <v>120</v>
      </c>
      <c r="E199" s="182" t="s">
        <v>366</v>
      </c>
      <c r="F199" s="183" t="s">
        <v>367</v>
      </c>
      <c r="G199" s="184" t="s">
        <v>123</v>
      </c>
      <c r="H199" s="185">
        <v>1</v>
      </c>
      <c r="I199" s="186"/>
      <c r="J199" s="187">
        <f>ROUND(I199*H199,2)</f>
        <v>0</v>
      </c>
      <c r="K199" s="188"/>
      <c r="L199" s="36"/>
      <c r="M199" s="189" t="s">
        <v>1</v>
      </c>
      <c r="N199" s="190" t="s">
        <v>39</v>
      </c>
      <c r="O199" s="74"/>
      <c r="P199" s="191">
        <f>O199*H199</f>
        <v>0</v>
      </c>
      <c r="Q199" s="191">
        <v>0</v>
      </c>
      <c r="R199" s="191">
        <f>Q199*H199</f>
        <v>0</v>
      </c>
      <c r="S199" s="191">
        <v>0</v>
      </c>
      <c r="T199" s="192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93" t="s">
        <v>133</v>
      </c>
      <c r="AT199" s="193" t="s">
        <v>120</v>
      </c>
      <c r="AU199" s="193" t="s">
        <v>81</v>
      </c>
      <c r="AY199" s="16" t="s">
        <v>117</v>
      </c>
      <c r="BE199" s="194">
        <f>IF(N199="základní",J199,0)</f>
        <v>0</v>
      </c>
      <c r="BF199" s="194">
        <f>IF(N199="snížená",J199,0)</f>
        <v>0</v>
      </c>
      <c r="BG199" s="194">
        <f>IF(N199="zákl. přenesená",J199,0)</f>
        <v>0</v>
      </c>
      <c r="BH199" s="194">
        <f>IF(N199="sníž. přenesená",J199,0)</f>
        <v>0</v>
      </c>
      <c r="BI199" s="194">
        <f>IF(N199="nulová",J199,0)</f>
        <v>0</v>
      </c>
      <c r="BJ199" s="16" t="s">
        <v>79</v>
      </c>
      <c r="BK199" s="194">
        <f>ROUND(I199*H199,2)</f>
        <v>0</v>
      </c>
      <c r="BL199" s="16" t="s">
        <v>133</v>
      </c>
      <c r="BM199" s="193" t="s">
        <v>368</v>
      </c>
    </row>
    <row r="200" s="2" customFormat="1" ht="16.5" customHeight="1">
      <c r="A200" s="35"/>
      <c r="B200" s="180"/>
      <c r="C200" s="195" t="s">
        <v>369</v>
      </c>
      <c r="D200" s="195" t="s">
        <v>141</v>
      </c>
      <c r="E200" s="196" t="s">
        <v>370</v>
      </c>
      <c r="F200" s="197" t="s">
        <v>371</v>
      </c>
      <c r="G200" s="198" t="s">
        <v>342</v>
      </c>
      <c r="H200" s="199">
        <v>1</v>
      </c>
      <c r="I200" s="200"/>
      <c r="J200" s="201">
        <f>ROUND(I200*H200,2)</f>
        <v>0</v>
      </c>
      <c r="K200" s="202"/>
      <c r="L200" s="203"/>
      <c r="M200" s="204" t="s">
        <v>1</v>
      </c>
      <c r="N200" s="205" t="s">
        <v>39</v>
      </c>
      <c r="O200" s="74"/>
      <c r="P200" s="191">
        <f>O200*H200</f>
        <v>0</v>
      </c>
      <c r="Q200" s="191">
        <v>0</v>
      </c>
      <c r="R200" s="191">
        <f>Q200*H200</f>
        <v>0</v>
      </c>
      <c r="S200" s="191">
        <v>0</v>
      </c>
      <c r="T200" s="192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93" t="s">
        <v>144</v>
      </c>
      <c r="AT200" s="193" t="s">
        <v>141</v>
      </c>
      <c r="AU200" s="193" t="s">
        <v>81</v>
      </c>
      <c r="AY200" s="16" t="s">
        <v>117</v>
      </c>
      <c r="BE200" s="194">
        <f>IF(N200="základní",J200,0)</f>
        <v>0</v>
      </c>
      <c r="BF200" s="194">
        <f>IF(N200="snížená",J200,0)</f>
        <v>0</v>
      </c>
      <c r="BG200" s="194">
        <f>IF(N200="zákl. přenesená",J200,0)</f>
        <v>0</v>
      </c>
      <c r="BH200" s="194">
        <f>IF(N200="sníž. přenesená",J200,0)</f>
        <v>0</v>
      </c>
      <c r="BI200" s="194">
        <f>IF(N200="nulová",J200,0)</f>
        <v>0</v>
      </c>
      <c r="BJ200" s="16" t="s">
        <v>79</v>
      </c>
      <c r="BK200" s="194">
        <f>ROUND(I200*H200,2)</f>
        <v>0</v>
      </c>
      <c r="BL200" s="16" t="s">
        <v>133</v>
      </c>
      <c r="BM200" s="193" t="s">
        <v>372</v>
      </c>
    </row>
    <row r="201" s="2" customFormat="1" ht="16.5" customHeight="1">
      <c r="A201" s="35"/>
      <c r="B201" s="180"/>
      <c r="C201" s="181" t="s">
        <v>373</v>
      </c>
      <c r="D201" s="181" t="s">
        <v>120</v>
      </c>
      <c r="E201" s="182" t="s">
        <v>374</v>
      </c>
      <c r="F201" s="183" t="s">
        <v>375</v>
      </c>
      <c r="G201" s="184" t="s">
        <v>149</v>
      </c>
      <c r="H201" s="185">
        <v>1</v>
      </c>
      <c r="I201" s="186"/>
      <c r="J201" s="187">
        <f>ROUND(I201*H201,2)</f>
        <v>0</v>
      </c>
      <c r="K201" s="188"/>
      <c r="L201" s="36"/>
      <c r="M201" s="189" t="s">
        <v>1</v>
      </c>
      <c r="N201" s="190" t="s">
        <v>39</v>
      </c>
      <c r="O201" s="74"/>
      <c r="P201" s="191">
        <f>O201*H201</f>
        <v>0</v>
      </c>
      <c r="Q201" s="191">
        <v>0</v>
      </c>
      <c r="R201" s="191">
        <f>Q201*H201</f>
        <v>0</v>
      </c>
      <c r="S201" s="191">
        <v>0</v>
      </c>
      <c r="T201" s="192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93" t="s">
        <v>133</v>
      </c>
      <c r="AT201" s="193" t="s">
        <v>120</v>
      </c>
      <c r="AU201" s="193" t="s">
        <v>81</v>
      </c>
      <c r="AY201" s="16" t="s">
        <v>117</v>
      </c>
      <c r="BE201" s="194">
        <f>IF(N201="základní",J201,0)</f>
        <v>0</v>
      </c>
      <c r="BF201" s="194">
        <f>IF(N201="snížená",J201,0)</f>
        <v>0</v>
      </c>
      <c r="BG201" s="194">
        <f>IF(N201="zákl. přenesená",J201,0)</f>
        <v>0</v>
      </c>
      <c r="BH201" s="194">
        <f>IF(N201="sníž. přenesená",J201,0)</f>
        <v>0</v>
      </c>
      <c r="BI201" s="194">
        <f>IF(N201="nulová",J201,0)</f>
        <v>0</v>
      </c>
      <c r="BJ201" s="16" t="s">
        <v>79</v>
      </c>
      <c r="BK201" s="194">
        <f>ROUND(I201*H201,2)</f>
        <v>0</v>
      </c>
      <c r="BL201" s="16" t="s">
        <v>133</v>
      </c>
      <c r="BM201" s="193" t="s">
        <v>376</v>
      </c>
    </row>
    <row r="202" s="2" customFormat="1" ht="21.75" customHeight="1">
      <c r="A202" s="35"/>
      <c r="B202" s="180"/>
      <c r="C202" s="195" t="s">
        <v>377</v>
      </c>
      <c r="D202" s="195" t="s">
        <v>141</v>
      </c>
      <c r="E202" s="196" t="s">
        <v>378</v>
      </c>
      <c r="F202" s="197" t="s">
        <v>379</v>
      </c>
      <c r="G202" s="198" t="s">
        <v>380</v>
      </c>
      <c r="H202" s="199">
        <v>2</v>
      </c>
      <c r="I202" s="200"/>
      <c r="J202" s="201">
        <f>ROUND(I202*H202,2)</f>
        <v>0</v>
      </c>
      <c r="K202" s="202"/>
      <c r="L202" s="203"/>
      <c r="M202" s="204" t="s">
        <v>1</v>
      </c>
      <c r="N202" s="205" t="s">
        <v>39</v>
      </c>
      <c r="O202" s="74"/>
      <c r="P202" s="191">
        <f>O202*H202</f>
        <v>0</v>
      </c>
      <c r="Q202" s="191">
        <v>0</v>
      </c>
      <c r="R202" s="191">
        <f>Q202*H202</f>
        <v>0</v>
      </c>
      <c r="S202" s="191">
        <v>0</v>
      </c>
      <c r="T202" s="192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93" t="s">
        <v>144</v>
      </c>
      <c r="AT202" s="193" t="s">
        <v>141</v>
      </c>
      <c r="AU202" s="193" t="s">
        <v>81</v>
      </c>
      <c r="AY202" s="16" t="s">
        <v>117</v>
      </c>
      <c r="BE202" s="194">
        <f>IF(N202="základní",J202,0)</f>
        <v>0</v>
      </c>
      <c r="BF202" s="194">
        <f>IF(N202="snížená",J202,0)</f>
        <v>0</v>
      </c>
      <c r="BG202" s="194">
        <f>IF(N202="zákl. přenesená",J202,0)</f>
        <v>0</v>
      </c>
      <c r="BH202" s="194">
        <f>IF(N202="sníž. přenesená",J202,0)</f>
        <v>0</v>
      </c>
      <c r="BI202" s="194">
        <f>IF(N202="nulová",J202,0)</f>
        <v>0</v>
      </c>
      <c r="BJ202" s="16" t="s">
        <v>79</v>
      </c>
      <c r="BK202" s="194">
        <f>ROUND(I202*H202,2)</f>
        <v>0</v>
      </c>
      <c r="BL202" s="16" t="s">
        <v>133</v>
      </c>
      <c r="BM202" s="193" t="s">
        <v>381</v>
      </c>
    </row>
    <row r="203" s="2" customFormat="1" ht="33" customHeight="1">
      <c r="A203" s="35"/>
      <c r="B203" s="180"/>
      <c r="C203" s="195" t="s">
        <v>382</v>
      </c>
      <c r="D203" s="195" t="s">
        <v>141</v>
      </c>
      <c r="E203" s="196" t="s">
        <v>383</v>
      </c>
      <c r="F203" s="197" t="s">
        <v>384</v>
      </c>
      <c r="G203" s="198" t="s">
        <v>355</v>
      </c>
      <c r="H203" s="199">
        <v>10</v>
      </c>
      <c r="I203" s="200"/>
      <c r="J203" s="201">
        <f>ROUND(I203*H203,2)</f>
        <v>0</v>
      </c>
      <c r="K203" s="202"/>
      <c r="L203" s="203"/>
      <c r="M203" s="204" t="s">
        <v>1</v>
      </c>
      <c r="N203" s="205" t="s">
        <v>39</v>
      </c>
      <c r="O203" s="74"/>
      <c r="P203" s="191">
        <f>O203*H203</f>
        <v>0</v>
      </c>
      <c r="Q203" s="191">
        <v>0</v>
      </c>
      <c r="R203" s="191">
        <f>Q203*H203</f>
        <v>0</v>
      </c>
      <c r="S203" s="191">
        <v>0</v>
      </c>
      <c r="T203" s="192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93" t="s">
        <v>144</v>
      </c>
      <c r="AT203" s="193" t="s">
        <v>141</v>
      </c>
      <c r="AU203" s="193" t="s">
        <v>81</v>
      </c>
      <c r="AY203" s="16" t="s">
        <v>117</v>
      </c>
      <c r="BE203" s="194">
        <f>IF(N203="základní",J203,0)</f>
        <v>0</v>
      </c>
      <c r="BF203" s="194">
        <f>IF(N203="snížená",J203,0)</f>
        <v>0</v>
      </c>
      <c r="BG203" s="194">
        <f>IF(N203="zákl. přenesená",J203,0)</f>
        <v>0</v>
      </c>
      <c r="BH203" s="194">
        <f>IF(N203="sníž. přenesená",J203,0)</f>
        <v>0</v>
      </c>
      <c r="BI203" s="194">
        <f>IF(N203="nulová",J203,0)</f>
        <v>0</v>
      </c>
      <c r="BJ203" s="16" t="s">
        <v>79</v>
      </c>
      <c r="BK203" s="194">
        <f>ROUND(I203*H203,2)</f>
        <v>0</v>
      </c>
      <c r="BL203" s="16" t="s">
        <v>133</v>
      </c>
      <c r="BM203" s="193" t="s">
        <v>385</v>
      </c>
    </row>
    <row r="204" s="2" customFormat="1" ht="33" customHeight="1">
      <c r="A204" s="35"/>
      <c r="B204" s="180"/>
      <c r="C204" s="181" t="s">
        <v>386</v>
      </c>
      <c r="D204" s="181" t="s">
        <v>120</v>
      </c>
      <c r="E204" s="182" t="s">
        <v>387</v>
      </c>
      <c r="F204" s="183" t="s">
        <v>388</v>
      </c>
      <c r="G204" s="184" t="s">
        <v>132</v>
      </c>
      <c r="H204" s="185">
        <v>5</v>
      </c>
      <c r="I204" s="186"/>
      <c r="J204" s="187">
        <f>ROUND(I204*H204,2)</f>
        <v>0</v>
      </c>
      <c r="K204" s="188"/>
      <c r="L204" s="36"/>
      <c r="M204" s="189" t="s">
        <v>1</v>
      </c>
      <c r="N204" s="190" t="s">
        <v>39</v>
      </c>
      <c r="O204" s="74"/>
      <c r="P204" s="191">
        <f>O204*H204</f>
        <v>0</v>
      </c>
      <c r="Q204" s="191">
        <v>0</v>
      </c>
      <c r="R204" s="191">
        <f>Q204*H204</f>
        <v>0</v>
      </c>
      <c r="S204" s="191">
        <v>0</v>
      </c>
      <c r="T204" s="192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93" t="s">
        <v>133</v>
      </c>
      <c r="AT204" s="193" t="s">
        <v>120</v>
      </c>
      <c r="AU204" s="193" t="s">
        <v>81</v>
      </c>
      <c r="AY204" s="16" t="s">
        <v>117</v>
      </c>
      <c r="BE204" s="194">
        <f>IF(N204="základní",J204,0)</f>
        <v>0</v>
      </c>
      <c r="BF204" s="194">
        <f>IF(N204="snížená",J204,0)</f>
        <v>0</v>
      </c>
      <c r="BG204" s="194">
        <f>IF(N204="zákl. přenesená",J204,0)</f>
        <v>0</v>
      </c>
      <c r="BH204" s="194">
        <f>IF(N204="sníž. přenesená",J204,0)</f>
        <v>0</v>
      </c>
      <c r="BI204" s="194">
        <f>IF(N204="nulová",J204,0)</f>
        <v>0</v>
      </c>
      <c r="BJ204" s="16" t="s">
        <v>79</v>
      </c>
      <c r="BK204" s="194">
        <f>ROUND(I204*H204,2)</f>
        <v>0</v>
      </c>
      <c r="BL204" s="16" t="s">
        <v>133</v>
      </c>
      <c r="BM204" s="193" t="s">
        <v>389</v>
      </c>
    </row>
    <row r="205" s="2" customFormat="1" ht="21.75" customHeight="1">
      <c r="A205" s="35"/>
      <c r="B205" s="180"/>
      <c r="C205" s="195" t="s">
        <v>390</v>
      </c>
      <c r="D205" s="195" t="s">
        <v>141</v>
      </c>
      <c r="E205" s="196" t="s">
        <v>391</v>
      </c>
      <c r="F205" s="197" t="s">
        <v>392</v>
      </c>
      <c r="G205" s="198" t="s">
        <v>132</v>
      </c>
      <c r="H205" s="199">
        <v>5.5</v>
      </c>
      <c r="I205" s="200"/>
      <c r="J205" s="201">
        <f>ROUND(I205*H205,2)</f>
        <v>0</v>
      </c>
      <c r="K205" s="202"/>
      <c r="L205" s="203"/>
      <c r="M205" s="204" t="s">
        <v>1</v>
      </c>
      <c r="N205" s="205" t="s">
        <v>39</v>
      </c>
      <c r="O205" s="74"/>
      <c r="P205" s="191">
        <f>O205*H205</f>
        <v>0</v>
      </c>
      <c r="Q205" s="191">
        <v>0</v>
      </c>
      <c r="R205" s="191">
        <f>Q205*H205</f>
        <v>0</v>
      </c>
      <c r="S205" s="191">
        <v>0</v>
      </c>
      <c r="T205" s="192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93" t="s">
        <v>144</v>
      </c>
      <c r="AT205" s="193" t="s">
        <v>141</v>
      </c>
      <c r="AU205" s="193" t="s">
        <v>81</v>
      </c>
      <c r="AY205" s="16" t="s">
        <v>117</v>
      </c>
      <c r="BE205" s="194">
        <f>IF(N205="základní",J205,0)</f>
        <v>0</v>
      </c>
      <c r="BF205" s="194">
        <f>IF(N205="snížená",J205,0)</f>
        <v>0</v>
      </c>
      <c r="BG205" s="194">
        <f>IF(N205="zákl. přenesená",J205,0)</f>
        <v>0</v>
      </c>
      <c r="BH205" s="194">
        <f>IF(N205="sníž. přenesená",J205,0)</f>
        <v>0</v>
      </c>
      <c r="BI205" s="194">
        <f>IF(N205="nulová",J205,0)</f>
        <v>0</v>
      </c>
      <c r="BJ205" s="16" t="s">
        <v>79</v>
      </c>
      <c r="BK205" s="194">
        <f>ROUND(I205*H205,2)</f>
        <v>0</v>
      </c>
      <c r="BL205" s="16" t="s">
        <v>133</v>
      </c>
      <c r="BM205" s="193" t="s">
        <v>393</v>
      </c>
    </row>
    <row r="206" s="13" customFormat="1">
      <c r="A206" s="13"/>
      <c r="B206" s="207"/>
      <c r="C206" s="13"/>
      <c r="D206" s="208" t="s">
        <v>198</v>
      </c>
      <c r="E206" s="13"/>
      <c r="F206" s="210" t="s">
        <v>290</v>
      </c>
      <c r="G206" s="13"/>
      <c r="H206" s="211">
        <v>5.5</v>
      </c>
      <c r="I206" s="212"/>
      <c r="J206" s="13"/>
      <c r="K206" s="13"/>
      <c r="L206" s="207"/>
      <c r="M206" s="213"/>
      <c r="N206" s="214"/>
      <c r="O206" s="214"/>
      <c r="P206" s="214"/>
      <c r="Q206" s="214"/>
      <c r="R206" s="214"/>
      <c r="S206" s="214"/>
      <c r="T206" s="21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09" t="s">
        <v>198</v>
      </c>
      <c r="AU206" s="209" t="s">
        <v>81</v>
      </c>
      <c r="AV206" s="13" t="s">
        <v>81</v>
      </c>
      <c r="AW206" s="13" t="s">
        <v>3</v>
      </c>
      <c r="AX206" s="13" t="s">
        <v>79</v>
      </c>
      <c r="AY206" s="209" t="s">
        <v>117</v>
      </c>
    </row>
    <row r="207" s="2" customFormat="1" ht="16.5" customHeight="1">
      <c r="A207" s="35"/>
      <c r="B207" s="180"/>
      <c r="C207" s="181" t="s">
        <v>394</v>
      </c>
      <c r="D207" s="181" t="s">
        <v>120</v>
      </c>
      <c r="E207" s="182" t="s">
        <v>395</v>
      </c>
      <c r="F207" s="183" t="s">
        <v>396</v>
      </c>
      <c r="G207" s="184" t="s">
        <v>355</v>
      </c>
      <c r="H207" s="185">
        <v>1</v>
      </c>
      <c r="I207" s="186"/>
      <c r="J207" s="187">
        <f>ROUND(I207*H207,2)</f>
        <v>0</v>
      </c>
      <c r="K207" s="188"/>
      <c r="L207" s="36"/>
      <c r="M207" s="189" t="s">
        <v>1</v>
      </c>
      <c r="N207" s="190" t="s">
        <v>39</v>
      </c>
      <c r="O207" s="74"/>
      <c r="P207" s="191">
        <f>O207*H207</f>
        <v>0</v>
      </c>
      <c r="Q207" s="191">
        <v>0</v>
      </c>
      <c r="R207" s="191">
        <f>Q207*H207</f>
        <v>0</v>
      </c>
      <c r="S207" s="191">
        <v>0</v>
      </c>
      <c r="T207" s="192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93" t="s">
        <v>133</v>
      </c>
      <c r="AT207" s="193" t="s">
        <v>120</v>
      </c>
      <c r="AU207" s="193" t="s">
        <v>81</v>
      </c>
      <c r="AY207" s="16" t="s">
        <v>117</v>
      </c>
      <c r="BE207" s="194">
        <f>IF(N207="základní",J207,0)</f>
        <v>0</v>
      </c>
      <c r="BF207" s="194">
        <f>IF(N207="snížená",J207,0)</f>
        <v>0</v>
      </c>
      <c r="BG207" s="194">
        <f>IF(N207="zákl. přenesená",J207,0)</f>
        <v>0</v>
      </c>
      <c r="BH207" s="194">
        <f>IF(N207="sníž. přenesená",J207,0)</f>
        <v>0</v>
      </c>
      <c r="BI207" s="194">
        <f>IF(N207="nulová",J207,0)</f>
        <v>0</v>
      </c>
      <c r="BJ207" s="16" t="s">
        <v>79</v>
      </c>
      <c r="BK207" s="194">
        <f>ROUND(I207*H207,2)</f>
        <v>0</v>
      </c>
      <c r="BL207" s="16" t="s">
        <v>133</v>
      </c>
      <c r="BM207" s="193" t="s">
        <v>397</v>
      </c>
    </row>
    <row r="208" s="2" customFormat="1" ht="16.5" customHeight="1">
      <c r="A208" s="35"/>
      <c r="B208" s="180"/>
      <c r="C208" s="195" t="s">
        <v>398</v>
      </c>
      <c r="D208" s="195" t="s">
        <v>141</v>
      </c>
      <c r="E208" s="196" t="s">
        <v>395</v>
      </c>
      <c r="F208" s="197" t="s">
        <v>399</v>
      </c>
      <c r="G208" s="198" t="s">
        <v>355</v>
      </c>
      <c r="H208" s="199">
        <v>1</v>
      </c>
      <c r="I208" s="200"/>
      <c r="J208" s="201">
        <f>ROUND(I208*H208,2)</f>
        <v>0</v>
      </c>
      <c r="K208" s="202"/>
      <c r="L208" s="203"/>
      <c r="M208" s="204" t="s">
        <v>1</v>
      </c>
      <c r="N208" s="205" t="s">
        <v>39</v>
      </c>
      <c r="O208" s="74"/>
      <c r="P208" s="191">
        <f>O208*H208</f>
        <v>0</v>
      </c>
      <c r="Q208" s="191">
        <v>0</v>
      </c>
      <c r="R208" s="191">
        <f>Q208*H208</f>
        <v>0</v>
      </c>
      <c r="S208" s="191">
        <v>0</v>
      </c>
      <c r="T208" s="192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93" t="s">
        <v>144</v>
      </c>
      <c r="AT208" s="193" t="s">
        <v>141</v>
      </c>
      <c r="AU208" s="193" t="s">
        <v>81</v>
      </c>
      <c r="AY208" s="16" t="s">
        <v>117</v>
      </c>
      <c r="BE208" s="194">
        <f>IF(N208="základní",J208,0)</f>
        <v>0</v>
      </c>
      <c r="BF208" s="194">
        <f>IF(N208="snížená",J208,0)</f>
        <v>0</v>
      </c>
      <c r="BG208" s="194">
        <f>IF(N208="zákl. přenesená",J208,0)</f>
        <v>0</v>
      </c>
      <c r="BH208" s="194">
        <f>IF(N208="sníž. přenesená",J208,0)</f>
        <v>0</v>
      </c>
      <c r="BI208" s="194">
        <f>IF(N208="nulová",J208,0)</f>
        <v>0</v>
      </c>
      <c r="BJ208" s="16" t="s">
        <v>79</v>
      </c>
      <c r="BK208" s="194">
        <f>ROUND(I208*H208,2)</f>
        <v>0</v>
      </c>
      <c r="BL208" s="16" t="s">
        <v>133</v>
      </c>
      <c r="BM208" s="193" t="s">
        <v>400</v>
      </c>
    </row>
    <row r="209" s="2" customFormat="1" ht="78" customHeight="1">
      <c r="A209" s="35"/>
      <c r="B209" s="180"/>
      <c r="C209" s="181" t="s">
        <v>401</v>
      </c>
      <c r="D209" s="181" t="s">
        <v>120</v>
      </c>
      <c r="E209" s="182" t="s">
        <v>402</v>
      </c>
      <c r="F209" s="183" t="s">
        <v>403</v>
      </c>
      <c r="G209" s="184" t="s">
        <v>123</v>
      </c>
      <c r="H209" s="185">
        <v>1</v>
      </c>
      <c r="I209" s="186"/>
      <c r="J209" s="187">
        <f>ROUND(I209*H209,2)</f>
        <v>0</v>
      </c>
      <c r="K209" s="188"/>
      <c r="L209" s="36"/>
      <c r="M209" s="189" t="s">
        <v>1</v>
      </c>
      <c r="N209" s="190" t="s">
        <v>39</v>
      </c>
      <c r="O209" s="74"/>
      <c r="P209" s="191">
        <f>O209*H209</f>
        <v>0</v>
      </c>
      <c r="Q209" s="191">
        <v>0</v>
      </c>
      <c r="R209" s="191">
        <f>Q209*H209</f>
        <v>0</v>
      </c>
      <c r="S209" s="191">
        <v>0</v>
      </c>
      <c r="T209" s="192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93" t="s">
        <v>133</v>
      </c>
      <c r="AT209" s="193" t="s">
        <v>120</v>
      </c>
      <c r="AU209" s="193" t="s">
        <v>81</v>
      </c>
      <c r="AY209" s="16" t="s">
        <v>117</v>
      </c>
      <c r="BE209" s="194">
        <f>IF(N209="základní",J209,0)</f>
        <v>0</v>
      </c>
      <c r="BF209" s="194">
        <f>IF(N209="snížená",J209,0)</f>
        <v>0</v>
      </c>
      <c r="BG209" s="194">
        <f>IF(N209="zákl. přenesená",J209,0)</f>
        <v>0</v>
      </c>
      <c r="BH209" s="194">
        <f>IF(N209="sníž. přenesená",J209,0)</f>
        <v>0</v>
      </c>
      <c r="BI209" s="194">
        <f>IF(N209="nulová",J209,0)</f>
        <v>0</v>
      </c>
      <c r="BJ209" s="16" t="s">
        <v>79</v>
      </c>
      <c r="BK209" s="194">
        <f>ROUND(I209*H209,2)</f>
        <v>0</v>
      </c>
      <c r="BL209" s="16" t="s">
        <v>133</v>
      </c>
      <c r="BM209" s="193" t="s">
        <v>404</v>
      </c>
    </row>
    <row r="210" s="2" customFormat="1" ht="224.25" customHeight="1">
      <c r="A210" s="35"/>
      <c r="B210" s="180"/>
      <c r="C210" s="195" t="s">
        <v>405</v>
      </c>
      <c r="D210" s="195" t="s">
        <v>141</v>
      </c>
      <c r="E210" s="196" t="s">
        <v>406</v>
      </c>
      <c r="F210" s="197" t="s">
        <v>407</v>
      </c>
      <c r="G210" s="198" t="s">
        <v>123</v>
      </c>
      <c r="H210" s="199">
        <v>1</v>
      </c>
      <c r="I210" s="200"/>
      <c r="J210" s="201">
        <f>ROUND(I210*H210,2)</f>
        <v>0</v>
      </c>
      <c r="K210" s="202"/>
      <c r="L210" s="203"/>
      <c r="M210" s="204" t="s">
        <v>1</v>
      </c>
      <c r="N210" s="205" t="s">
        <v>39</v>
      </c>
      <c r="O210" s="74"/>
      <c r="P210" s="191">
        <f>O210*H210</f>
        <v>0</v>
      </c>
      <c r="Q210" s="191">
        <v>0</v>
      </c>
      <c r="R210" s="191">
        <f>Q210*H210</f>
        <v>0</v>
      </c>
      <c r="S210" s="191">
        <v>0</v>
      </c>
      <c r="T210" s="192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93" t="s">
        <v>144</v>
      </c>
      <c r="AT210" s="193" t="s">
        <v>141</v>
      </c>
      <c r="AU210" s="193" t="s">
        <v>81</v>
      </c>
      <c r="AY210" s="16" t="s">
        <v>117</v>
      </c>
      <c r="BE210" s="194">
        <f>IF(N210="základní",J210,0)</f>
        <v>0</v>
      </c>
      <c r="BF210" s="194">
        <f>IF(N210="snížená",J210,0)</f>
        <v>0</v>
      </c>
      <c r="BG210" s="194">
        <f>IF(N210="zákl. přenesená",J210,0)</f>
        <v>0</v>
      </c>
      <c r="BH210" s="194">
        <f>IF(N210="sníž. přenesená",J210,0)</f>
        <v>0</v>
      </c>
      <c r="BI210" s="194">
        <f>IF(N210="nulová",J210,0)</f>
        <v>0</v>
      </c>
      <c r="BJ210" s="16" t="s">
        <v>79</v>
      </c>
      <c r="BK210" s="194">
        <f>ROUND(I210*H210,2)</f>
        <v>0</v>
      </c>
      <c r="BL210" s="16" t="s">
        <v>133</v>
      </c>
      <c r="BM210" s="193" t="s">
        <v>408</v>
      </c>
    </row>
    <row r="211" s="2" customFormat="1" ht="21.75" customHeight="1">
      <c r="A211" s="35"/>
      <c r="B211" s="180"/>
      <c r="C211" s="181" t="s">
        <v>409</v>
      </c>
      <c r="D211" s="181" t="s">
        <v>120</v>
      </c>
      <c r="E211" s="182" t="s">
        <v>410</v>
      </c>
      <c r="F211" s="183" t="s">
        <v>411</v>
      </c>
      <c r="G211" s="184" t="s">
        <v>149</v>
      </c>
      <c r="H211" s="185">
        <v>2</v>
      </c>
      <c r="I211" s="186"/>
      <c r="J211" s="187">
        <f>ROUND(I211*H211,2)</f>
        <v>0</v>
      </c>
      <c r="K211" s="188"/>
      <c r="L211" s="36"/>
      <c r="M211" s="189" t="s">
        <v>1</v>
      </c>
      <c r="N211" s="190" t="s">
        <v>39</v>
      </c>
      <c r="O211" s="74"/>
      <c r="P211" s="191">
        <f>O211*H211</f>
        <v>0</v>
      </c>
      <c r="Q211" s="191">
        <v>0</v>
      </c>
      <c r="R211" s="191">
        <f>Q211*H211</f>
        <v>0</v>
      </c>
      <c r="S211" s="191">
        <v>0</v>
      </c>
      <c r="T211" s="192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93" t="s">
        <v>133</v>
      </c>
      <c r="AT211" s="193" t="s">
        <v>120</v>
      </c>
      <c r="AU211" s="193" t="s">
        <v>81</v>
      </c>
      <c r="AY211" s="16" t="s">
        <v>117</v>
      </c>
      <c r="BE211" s="194">
        <f>IF(N211="základní",J211,0)</f>
        <v>0</v>
      </c>
      <c r="BF211" s="194">
        <f>IF(N211="snížená",J211,0)</f>
        <v>0</v>
      </c>
      <c r="BG211" s="194">
        <f>IF(N211="zákl. přenesená",J211,0)</f>
        <v>0</v>
      </c>
      <c r="BH211" s="194">
        <f>IF(N211="sníž. přenesená",J211,0)</f>
        <v>0</v>
      </c>
      <c r="BI211" s="194">
        <f>IF(N211="nulová",J211,0)</f>
        <v>0</v>
      </c>
      <c r="BJ211" s="16" t="s">
        <v>79</v>
      </c>
      <c r="BK211" s="194">
        <f>ROUND(I211*H211,2)</f>
        <v>0</v>
      </c>
      <c r="BL211" s="16" t="s">
        <v>133</v>
      </c>
      <c r="BM211" s="193" t="s">
        <v>412</v>
      </c>
    </row>
    <row r="212" s="2" customFormat="1" ht="16.5" customHeight="1">
      <c r="A212" s="35"/>
      <c r="B212" s="180"/>
      <c r="C212" s="181" t="s">
        <v>413</v>
      </c>
      <c r="D212" s="181" t="s">
        <v>120</v>
      </c>
      <c r="E212" s="182" t="s">
        <v>414</v>
      </c>
      <c r="F212" s="183" t="s">
        <v>415</v>
      </c>
      <c r="G212" s="184" t="s">
        <v>380</v>
      </c>
      <c r="H212" s="185">
        <v>2</v>
      </c>
      <c r="I212" s="186"/>
      <c r="J212" s="187">
        <f>ROUND(I212*H212,2)</f>
        <v>0</v>
      </c>
      <c r="K212" s="188"/>
      <c r="L212" s="36"/>
      <c r="M212" s="189" t="s">
        <v>1</v>
      </c>
      <c r="N212" s="190" t="s">
        <v>39</v>
      </c>
      <c r="O212" s="74"/>
      <c r="P212" s="191">
        <f>O212*H212</f>
        <v>0</v>
      </c>
      <c r="Q212" s="191">
        <v>0</v>
      </c>
      <c r="R212" s="191">
        <f>Q212*H212</f>
        <v>0</v>
      </c>
      <c r="S212" s="191">
        <v>0</v>
      </c>
      <c r="T212" s="192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93" t="s">
        <v>133</v>
      </c>
      <c r="AT212" s="193" t="s">
        <v>120</v>
      </c>
      <c r="AU212" s="193" t="s">
        <v>81</v>
      </c>
      <c r="AY212" s="16" t="s">
        <v>117</v>
      </c>
      <c r="BE212" s="194">
        <f>IF(N212="základní",J212,0)</f>
        <v>0</v>
      </c>
      <c r="BF212" s="194">
        <f>IF(N212="snížená",J212,0)</f>
        <v>0</v>
      </c>
      <c r="BG212" s="194">
        <f>IF(N212="zákl. přenesená",J212,0)</f>
        <v>0</v>
      </c>
      <c r="BH212" s="194">
        <f>IF(N212="sníž. přenesená",J212,0)</f>
        <v>0</v>
      </c>
      <c r="BI212" s="194">
        <f>IF(N212="nulová",J212,0)</f>
        <v>0</v>
      </c>
      <c r="BJ212" s="16" t="s">
        <v>79</v>
      </c>
      <c r="BK212" s="194">
        <f>ROUND(I212*H212,2)</f>
        <v>0</v>
      </c>
      <c r="BL212" s="16" t="s">
        <v>133</v>
      </c>
      <c r="BM212" s="193" t="s">
        <v>416</v>
      </c>
    </row>
    <row r="213" s="2" customFormat="1" ht="16.5" customHeight="1">
      <c r="A213" s="35"/>
      <c r="B213" s="180"/>
      <c r="C213" s="195" t="s">
        <v>417</v>
      </c>
      <c r="D213" s="195" t="s">
        <v>141</v>
      </c>
      <c r="E213" s="196" t="s">
        <v>414</v>
      </c>
      <c r="F213" s="197" t="s">
        <v>418</v>
      </c>
      <c r="G213" s="198" t="s">
        <v>380</v>
      </c>
      <c r="H213" s="199">
        <v>2</v>
      </c>
      <c r="I213" s="200"/>
      <c r="J213" s="201">
        <f>ROUND(I213*H213,2)</f>
        <v>0</v>
      </c>
      <c r="K213" s="202"/>
      <c r="L213" s="203"/>
      <c r="M213" s="204" t="s">
        <v>1</v>
      </c>
      <c r="N213" s="205" t="s">
        <v>39</v>
      </c>
      <c r="O213" s="74"/>
      <c r="P213" s="191">
        <f>O213*H213</f>
        <v>0</v>
      </c>
      <c r="Q213" s="191">
        <v>0</v>
      </c>
      <c r="R213" s="191">
        <f>Q213*H213</f>
        <v>0</v>
      </c>
      <c r="S213" s="191">
        <v>0</v>
      </c>
      <c r="T213" s="192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93" t="s">
        <v>144</v>
      </c>
      <c r="AT213" s="193" t="s">
        <v>141</v>
      </c>
      <c r="AU213" s="193" t="s">
        <v>81</v>
      </c>
      <c r="AY213" s="16" t="s">
        <v>117</v>
      </c>
      <c r="BE213" s="194">
        <f>IF(N213="základní",J213,0)</f>
        <v>0</v>
      </c>
      <c r="BF213" s="194">
        <f>IF(N213="snížená",J213,0)</f>
        <v>0</v>
      </c>
      <c r="BG213" s="194">
        <f>IF(N213="zákl. přenesená",J213,0)</f>
        <v>0</v>
      </c>
      <c r="BH213" s="194">
        <f>IF(N213="sníž. přenesená",J213,0)</f>
        <v>0</v>
      </c>
      <c r="BI213" s="194">
        <f>IF(N213="nulová",J213,0)</f>
        <v>0</v>
      </c>
      <c r="BJ213" s="16" t="s">
        <v>79</v>
      </c>
      <c r="BK213" s="194">
        <f>ROUND(I213*H213,2)</f>
        <v>0</v>
      </c>
      <c r="BL213" s="16" t="s">
        <v>133</v>
      </c>
      <c r="BM213" s="193" t="s">
        <v>419</v>
      </c>
    </row>
    <row r="214" s="2" customFormat="1" ht="16.5" customHeight="1">
      <c r="A214" s="35"/>
      <c r="B214" s="180"/>
      <c r="C214" s="181" t="s">
        <v>420</v>
      </c>
      <c r="D214" s="181" t="s">
        <v>120</v>
      </c>
      <c r="E214" s="182" t="s">
        <v>421</v>
      </c>
      <c r="F214" s="183" t="s">
        <v>415</v>
      </c>
      <c r="G214" s="184" t="s">
        <v>380</v>
      </c>
      <c r="H214" s="185">
        <v>2</v>
      </c>
      <c r="I214" s="186"/>
      <c r="J214" s="187">
        <f>ROUND(I214*H214,2)</f>
        <v>0</v>
      </c>
      <c r="K214" s="188"/>
      <c r="L214" s="36"/>
      <c r="M214" s="189" t="s">
        <v>1</v>
      </c>
      <c r="N214" s="190" t="s">
        <v>39</v>
      </c>
      <c r="O214" s="74"/>
      <c r="P214" s="191">
        <f>O214*H214</f>
        <v>0</v>
      </c>
      <c r="Q214" s="191">
        <v>0</v>
      </c>
      <c r="R214" s="191">
        <f>Q214*H214</f>
        <v>0</v>
      </c>
      <c r="S214" s="191">
        <v>0</v>
      </c>
      <c r="T214" s="192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93" t="s">
        <v>133</v>
      </c>
      <c r="AT214" s="193" t="s">
        <v>120</v>
      </c>
      <c r="AU214" s="193" t="s">
        <v>81</v>
      </c>
      <c r="AY214" s="16" t="s">
        <v>117</v>
      </c>
      <c r="BE214" s="194">
        <f>IF(N214="základní",J214,0)</f>
        <v>0</v>
      </c>
      <c r="BF214" s="194">
        <f>IF(N214="snížená",J214,0)</f>
        <v>0</v>
      </c>
      <c r="BG214" s="194">
        <f>IF(N214="zákl. přenesená",J214,0)</f>
        <v>0</v>
      </c>
      <c r="BH214" s="194">
        <f>IF(N214="sníž. přenesená",J214,0)</f>
        <v>0</v>
      </c>
      <c r="BI214" s="194">
        <f>IF(N214="nulová",J214,0)</f>
        <v>0</v>
      </c>
      <c r="BJ214" s="16" t="s">
        <v>79</v>
      </c>
      <c r="BK214" s="194">
        <f>ROUND(I214*H214,2)</f>
        <v>0</v>
      </c>
      <c r="BL214" s="16" t="s">
        <v>133</v>
      </c>
      <c r="BM214" s="193" t="s">
        <v>422</v>
      </c>
    </row>
    <row r="215" s="2" customFormat="1" ht="21.75" customHeight="1">
      <c r="A215" s="35"/>
      <c r="B215" s="180"/>
      <c r="C215" s="195" t="s">
        <v>423</v>
      </c>
      <c r="D215" s="195" t="s">
        <v>141</v>
      </c>
      <c r="E215" s="196" t="s">
        <v>421</v>
      </c>
      <c r="F215" s="197" t="s">
        <v>424</v>
      </c>
      <c r="G215" s="198" t="s">
        <v>380</v>
      </c>
      <c r="H215" s="199">
        <v>2</v>
      </c>
      <c r="I215" s="200"/>
      <c r="J215" s="201">
        <f>ROUND(I215*H215,2)</f>
        <v>0</v>
      </c>
      <c r="K215" s="202"/>
      <c r="L215" s="203"/>
      <c r="M215" s="204" t="s">
        <v>1</v>
      </c>
      <c r="N215" s="205" t="s">
        <v>39</v>
      </c>
      <c r="O215" s="74"/>
      <c r="P215" s="191">
        <f>O215*H215</f>
        <v>0</v>
      </c>
      <c r="Q215" s="191">
        <v>0</v>
      </c>
      <c r="R215" s="191">
        <f>Q215*H215</f>
        <v>0</v>
      </c>
      <c r="S215" s="191">
        <v>0</v>
      </c>
      <c r="T215" s="192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93" t="s">
        <v>144</v>
      </c>
      <c r="AT215" s="193" t="s">
        <v>141</v>
      </c>
      <c r="AU215" s="193" t="s">
        <v>81</v>
      </c>
      <c r="AY215" s="16" t="s">
        <v>117</v>
      </c>
      <c r="BE215" s="194">
        <f>IF(N215="základní",J215,0)</f>
        <v>0</v>
      </c>
      <c r="BF215" s="194">
        <f>IF(N215="snížená",J215,0)</f>
        <v>0</v>
      </c>
      <c r="BG215" s="194">
        <f>IF(N215="zákl. přenesená",J215,0)</f>
        <v>0</v>
      </c>
      <c r="BH215" s="194">
        <f>IF(N215="sníž. přenesená",J215,0)</f>
        <v>0</v>
      </c>
      <c r="BI215" s="194">
        <f>IF(N215="nulová",J215,0)</f>
        <v>0</v>
      </c>
      <c r="BJ215" s="16" t="s">
        <v>79</v>
      </c>
      <c r="BK215" s="194">
        <f>ROUND(I215*H215,2)</f>
        <v>0</v>
      </c>
      <c r="BL215" s="16" t="s">
        <v>133</v>
      </c>
      <c r="BM215" s="193" t="s">
        <v>425</v>
      </c>
    </row>
    <row r="216" s="2" customFormat="1" ht="33" customHeight="1">
      <c r="A216" s="35"/>
      <c r="B216" s="180"/>
      <c r="C216" s="181" t="s">
        <v>426</v>
      </c>
      <c r="D216" s="181" t="s">
        <v>120</v>
      </c>
      <c r="E216" s="182" t="s">
        <v>427</v>
      </c>
      <c r="F216" s="183" t="s">
        <v>428</v>
      </c>
      <c r="G216" s="184" t="s">
        <v>162</v>
      </c>
      <c r="H216" s="206"/>
      <c r="I216" s="186"/>
      <c r="J216" s="187">
        <f>ROUND(I216*H216,2)</f>
        <v>0</v>
      </c>
      <c r="K216" s="188"/>
      <c r="L216" s="36"/>
      <c r="M216" s="189" t="s">
        <v>1</v>
      </c>
      <c r="N216" s="190" t="s">
        <v>39</v>
      </c>
      <c r="O216" s="74"/>
      <c r="P216" s="191">
        <f>O216*H216</f>
        <v>0</v>
      </c>
      <c r="Q216" s="191">
        <v>0</v>
      </c>
      <c r="R216" s="191">
        <f>Q216*H216</f>
        <v>0</v>
      </c>
      <c r="S216" s="191">
        <v>0</v>
      </c>
      <c r="T216" s="192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93" t="s">
        <v>133</v>
      </c>
      <c r="AT216" s="193" t="s">
        <v>120</v>
      </c>
      <c r="AU216" s="193" t="s">
        <v>81</v>
      </c>
      <c r="AY216" s="16" t="s">
        <v>117</v>
      </c>
      <c r="BE216" s="194">
        <f>IF(N216="základní",J216,0)</f>
        <v>0</v>
      </c>
      <c r="BF216" s="194">
        <f>IF(N216="snížená",J216,0)</f>
        <v>0</v>
      </c>
      <c r="BG216" s="194">
        <f>IF(N216="zákl. přenesená",J216,0)</f>
        <v>0</v>
      </c>
      <c r="BH216" s="194">
        <f>IF(N216="sníž. přenesená",J216,0)</f>
        <v>0</v>
      </c>
      <c r="BI216" s="194">
        <f>IF(N216="nulová",J216,0)</f>
        <v>0</v>
      </c>
      <c r="BJ216" s="16" t="s">
        <v>79</v>
      </c>
      <c r="BK216" s="194">
        <f>ROUND(I216*H216,2)</f>
        <v>0</v>
      </c>
      <c r="BL216" s="16" t="s">
        <v>133</v>
      </c>
      <c r="BM216" s="193" t="s">
        <v>429</v>
      </c>
    </row>
    <row r="217" s="12" customFormat="1" ht="22.8" customHeight="1">
      <c r="A217" s="12"/>
      <c r="B217" s="167"/>
      <c r="C217" s="12"/>
      <c r="D217" s="168" t="s">
        <v>73</v>
      </c>
      <c r="E217" s="178" t="s">
        <v>430</v>
      </c>
      <c r="F217" s="178" t="s">
        <v>431</v>
      </c>
      <c r="G217" s="12"/>
      <c r="H217" s="12"/>
      <c r="I217" s="170"/>
      <c r="J217" s="179">
        <f>BK217</f>
        <v>0</v>
      </c>
      <c r="K217" s="12"/>
      <c r="L217" s="167"/>
      <c r="M217" s="172"/>
      <c r="N217" s="173"/>
      <c r="O217" s="173"/>
      <c r="P217" s="174">
        <f>P218</f>
        <v>0</v>
      </c>
      <c r="Q217" s="173"/>
      <c r="R217" s="174">
        <f>R218</f>
        <v>0</v>
      </c>
      <c r="S217" s="173"/>
      <c r="T217" s="175">
        <f>T218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168" t="s">
        <v>81</v>
      </c>
      <c r="AT217" s="176" t="s">
        <v>73</v>
      </c>
      <c r="AU217" s="176" t="s">
        <v>79</v>
      </c>
      <c r="AY217" s="168" t="s">
        <v>117</v>
      </c>
      <c r="BK217" s="177">
        <f>BK218</f>
        <v>0</v>
      </c>
    </row>
    <row r="218" s="2" customFormat="1" ht="279.75" customHeight="1">
      <c r="A218" s="35"/>
      <c r="B218" s="180"/>
      <c r="C218" s="181" t="s">
        <v>432</v>
      </c>
      <c r="D218" s="181" t="s">
        <v>120</v>
      </c>
      <c r="E218" s="182" t="s">
        <v>433</v>
      </c>
      <c r="F218" s="183" t="s">
        <v>434</v>
      </c>
      <c r="G218" s="184" t="s">
        <v>172</v>
      </c>
      <c r="H218" s="185">
        <v>1</v>
      </c>
      <c r="I218" s="186"/>
      <c r="J218" s="187">
        <f>ROUND(I218*H218,2)</f>
        <v>0</v>
      </c>
      <c r="K218" s="188"/>
      <c r="L218" s="36"/>
      <c r="M218" s="189" t="s">
        <v>1</v>
      </c>
      <c r="N218" s="190" t="s">
        <v>39</v>
      </c>
      <c r="O218" s="74"/>
      <c r="P218" s="191">
        <f>O218*H218</f>
        <v>0</v>
      </c>
      <c r="Q218" s="191">
        <v>0</v>
      </c>
      <c r="R218" s="191">
        <f>Q218*H218</f>
        <v>0</v>
      </c>
      <c r="S218" s="191">
        <v>0</v>
      </c>
      <c r="T218" s="192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93" t="s">
        <v>133</v>
      </c>
      <c r="AT218" s="193" t="s">
        <v>120</v>
      </c>
      <c r="AU218" s="193" t="s">
        <v>81</v>
      </c>
      <c r="AY218" s="16" t="s">
        <v>117</v>
      </c>
      <c r="BE218" s="194">
        <f>IF(N218="základní",J218,0)</f>
        <v>0</v>
      </c>
      <c r="BF218" s="194">
        <f>IF(N218="snížená",J218,0)</f>
        <v>0</v>
      </c>
      <c r="BG218" s="194">
        <f>IF(N218="zákl. přenesená",J218,0)</f>
        <v>0</v>
      </c>
      <c r="BH218" s="194">
        <f>IF(N218="sníž. přenesená",J218,0)</f>
        <v>0</v>
      </c>
      <c r="BI218" s="194">
        <f>IF(N218="nulová",J218,0)</f>
        <v>0</v>
      </c>
      <c r="BJ218" s="16" t="s">
        <v>79</v>
      </c>
      <c r="BK218" s="194">
        <f>ROUND(I218*H218,2)</f>
        <v>0</v>
      </c>
      <c r="BL218" s="16" t="s">
        <v>133</v>
      </c>
      <c r="BM218" s="193" t="s">
        <v>435</v>
      </c>
    </row>
    <row r="219" s="12" customFormat="1" ht="25.92" customHeight="1">
      <c r="A219" s="12"/>
      <c r="B219" s="167"/>
      <c r="C219" s="12"/>
      <c r="D219" s="168" t="s">
        <v>73</v>
      </c>
      <c r="E219" s="169" t="s">
        <v>436</v>
      </c>
      <c r="F219" s="169" t="s">
        <v>437</v>
      </c>
      <c r="G219" s="12"/>
      <c r="H219" s="12"/>
      <c r="I219" s="170"/>
      <c r="J219" s="171">
        <f>BK219</f>
        <v>0</v>
      </c>
      <c r="K219" s="12"/>
      <c r="L219" s="167"/>
      <c r="M219" s="172"/>
      <c r="N219" s="173"/>
      <c r="O219" s="173"/>
      <c r="P219" s="174">
        <f>P220</f>
        <v>0</v>
      </c>
      <c r="Q219" s="173"/>
      <c r="R219" s="174">
        <f>R220</f>
        <v>0</v>
      </c>
      <c r="S219" s="173"/>
      <c r="T219" s="175">
        <f>T220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168" t="s">
        <v>124</v>
      </c>
      <c r="AT219" s="176" t="s">
        <v>73</v>
      </c>
      <c r="AU219" s="176" t="s">
        <v>74</v>
      </c>
      <c r="AY219" s="168" t="s">
        <v>117</v>
      </c>
      <c r="BK219" s="177">
        <f>BK220</f>
        <v>0</v>
      </c>
    </row>
    <row r="220" s="2" customFormat="1" ht="16.5" customHeight="1">
      <c r="A220" s="35"/>
      <c r="B220" s="180"/>
      <c r="C220" s="181" t="s">
        <v>438</v>
      </c>
      <c r="D220" s="181" t="s">
        <v>120</v>
      </c>
      <c r="E220" s="182" t="s">
        <v>439</v>
      </c>
      <c r="F220" s="183" t="s">
        <v>440</v>
      </c>
      <c r="G220" s="184" t="s">
        <v>123</v>
      </c>
      <c r="H220" s="185">
        <v>1</v>
      </c>
      <c r="I220" s="186"/>
      <c r="J220" s="187">
        <f>ROUND(I220*H220,2)</f>
        <v>0</v>
      </c>
      <c r="K220" s="188"/>
      <c r="L220" s="36"/>
      <c r="M220" s="189" t="s">
        <v>1</v>
      </c>
      <c r="N220" s="190" t="s">
        <v>39</v>
      </c>
      <c r="O220" s="74"/>
      <c r="P220" s="191">
        <f>O220*H220</f>
        <v>0</v>
      </c>
      <c r="Q220" s="191">
        <v>0</v>
      </c>
      <c r="R220" s="191">
        <f>Q220*H220</f>
        <v>0</v>
      </c>
      <c r="S220" s="191">
        <v>0</v>
      </c>
      <c r="T220" s="192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93" t="s">
        <v>441</v>
      </c>
      <c r="AT220" s="193" t="s">
        <v>120</v>
      </c>
      <c r="AU220" s="193" t="s">
        <v>79</v>
      </c>
      <c r="AY220" s="16" t="s">
        <v>117</v>
      </c>
      <c r="BE220" s="194">
        <f>IF(N220="základní",J220,0)</f>
        <v>0</v>
      </c>
      <c r="BF220" s="194">
        <f>IF(N220="snížená",J220,0)</f>
        <v>0</v>
      </c>
      <c r="BG220" s="194">
        <f>IF(N220="zákl. přenesená",J220,0)</f>
        <v>0</v>
      </c>
      <c r="BH220" s="194">
        <f>IF(N220="sníž. přenesená",J220,0)</f>
        <v>0</v>
      </c>
      <c r="BI220" s="194">
        <f>IF(N220="nulová",J220,0)</f>
        <v>0</v>
      </c>
      <c r="BJ220" s="16" t="s">
        <v>79</v>
      </c>
      <c r="BK220" s="194">
        <f>ROUND(I220*H220,2)</f>
        <v>0</v>
      </c>
      <c r="BL220" s="16" t="s">
        <v>441</v>
      </c>
      <c r="BM220" s="193" t="s">
        <v>442</v>
      </c>
    </row>
    <row r="221" s="12" customFormat="1" ht="25.92" customHeight="1">
      <c r="A221" s="12"/>
      <c r="B221" s="167"/>
      <c r="C221" s="12"/>
      <c r="D221" s="168" t="s">
        <v>73</v>
      </c>
      <c r="E221" s="169" t="s">
        <v>443</v>
      </c>
      <c r="F221" s="169" t="s">
        <v>444</v>
      </c>
      <c r="G221" s="12"/>
      <c r="H221" s="12"/>
      <c r="I221" s="170"/>
      <c r="J221" s="171">
        <f>BK221</f>
        <v>0</v>
      </c>
      <c r="K221" s="12"/>
      <c r="L221" s="167"/>
      <c r="M221" s="172"/>
      <c r="N221" s="173"/>
      <c r="O221" s="173"/>
      <c r="P221" s="174">
        <f>SUM(P222:P224)</f>
        <v>0</v>
      </c>
      <c r="Q221" s="173"/>
      <c r="R221" s="174">
        <f>SUM(R222:R224)</f>
        <v>0</v>
      </c>
      <c r="S221" s="173"/>
      <c r="T221" s="175">
        <f>SUM(T222:T224)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168" t="s">
        <v>124</v>
      </c>
      <c r="AT221" s="176" t="s">
        <v>73</v>
      </c>
      <c r="AU221" s="176" t="s">
        <v>74</v>
      </c>
      <c r="AY221" s="168" t="s">
        <v>117</v>
      </c>
      <c r="BK221" s="177">
        <f>SUM(BK222:BK224)</f>
        <v>0</v>
      </c>
    </row>
    <row r="222" s="2" customFormat="1" ht="16.5" customHeight="1">
      <c r="A222" s="35"/>
      <c r="B222" s="180"/>
      <c r="C222" s="181" t="s">
        <v>445</v>
      </c>
      <c r="D222" s="181" t="s">
        <v>120</v>
      </c>
      <c r="E222" s="182" t="s">
        <v>446</v>
      </c>
      <c r="F222" s="183" t="s">
        <v>447</v>
      </c>
      <c r="G222" s="184" t="s">
        <v>123</v>
      </c>
      <c r="H222" s="185">
        <v>1</v>
      </c>
      <c r="I222" s="186"/>
      <c r="J222" s="187">
        <f>ROUND(I222*H222,2)</f>
        <v>0</v>
      </c>
      <c r="K222" s="188"/>
      <c r="L222" s="36"/>
      <c r="M222" s="189" t="s">
        <v>1</v>
      </c>
      <c r="N222" s="190" t="s">
        <v>39</v>
      </c>
      <c r="O222" s="74"/>
      <c r="P222" s="191">
        <f>O222*H222</f>
        <v>0</v>
      </c>
      <c r="Q222" s="191">
        <v>0</v>
      </c>
      <c r="R222" s="191">
        <f>Q222*H222</f>
        <v>0</v>
      </c>
      <c r="S222" s="191">
        <v>0</v>
      </c>
      <c r="T222" s="192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93" t="s">
        <v>441</v>
      </c>
      <c r="AT222" s="193" t="s">
        <v>120</v>
      </c>
      <c r="AU222" s="193" t="s">
        <v>79</v>
      </c>
      <c r="AY222" s="16" t="s">
        <v>117</v>
      </c>
      <c r="BE222" s="194">
        <f>IF(N222="základní",J222,0)</f>
        <v>0</v>
      </c>
      <c r="BF222" s="194">
        <f>IF(N222="snížená",J222,0)</f>
        <v>0</v>
      </c>
      <c r="BG222" s="194">
        <f>IF(N222="zákl. přenesená",J222,0)</f>
        <v>0</v>
      </c>
      <c r="BH222" s="194">
        <f>IF(N222="sníž. přenesená",J222,0)</f>
        <v>0</v>
      </c>
      <c r="BI222" s="194">
        <f>IF(N222="nulová",J222,0)</f>
        <v>0</v>
      </c>
      <c r="BJ222" s="16" t="s">
        <v>79</v>
      </c>
      <c r="BK222" s="194">
        <f>ROUND(I222*H222,2)</f>
        <v>0</v>
      </c>
      <c r="BL222" s="16" t="s">
        <v>441</v>
      </c>
      <c r="BM222" s="193" t="s">
        <v>448</v>
      </c>
    </row>
    <row r="223" s="2" customFormat="1" ht="16.5" customHeight="1">
      <c r="A223" s="35"/>
      <c r="B223" s="180"/>
      <c r="C223" s="181" t="s">
        <v>449</v>
      </c>
      <c r="D223" s="181" t="s">
        <v>120</v>
      </c>
      <c r="E223" s="182" t="s">
        <v>450</v>
      </c>
      <c r="F223" s="183" t="s">
        <v>451</v>
      </c>
      <c r="G223" s="184" t="s">
        <v>123</v>
      </c>
      <c r="H223" s="185">
        <v>1</v>
      </c>
      <c r="I223" s="186"/>
      <c r="J223" s="187">
        <f>ROUND(I223*H223,2)</f>
        <v>0</v>
      </c>
      <c r="K223" s="188"/>
      <c r="L223" s="36"/>
      <c r="M223" s="189" t="s">
        <v>1</v>
      </c>
      <c r="N223" s="190" t="s">
        <v>39</v>
      </c>
      <c r="O223" s="74"/>
      <c r="P223" s="191">
        <f>O223*H223</f>
        <v>0</v>
      </c>
      <c r="Q223" s="191">
        <v>0</v>
      </c>
      <c r="R223" s="191">
        <f>Q223*H223</f>
        <v>0</v>
      </c>
      <c r="S223" s="191">
        <v>0</v>
      </c>
      <c r="T223" s="192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93" t="s">
        <v>441</v>
      </c>
      <c r="AT223" s="193" t="s">
        <v>120</v>
      </c>
      <c r="AU223" s="193" t="s">
        <v>79</v>
      </c>
      <c r="AY223" s="16" t="s">
        <v>117</v>
      </c>
      <c r="BE223" s="194">
        <f>IF(N223="základní",J223,0)</f>
        <v>0</v>
      </c>
      <c r="BF223" s="194">
        <f>IF(N223="snížená",J223,0)</f>
        <v>0</v>
      </c>
      <c r="BG223" s="194">
        <f>IF(N223="zákl. přenesená",J223,0)</f>
        <v>0</v>
      </c>
      <c r="BH223" s="194">
        <f>IF(N223="sníž. přenesená",J223,0)</f>
        <v>0</v>
      </c>
      <c r="BI223" s="194">
        <f>IF(N223="nulová",J223,0)</f>
        <v>0</v>
      </c>
      <c r="BJ223" s="16" t="s">
        <v>79</v>
      </c>
      <c r="BK223" s="194">
        <f>ROUND(I223*H223,2)</f>
        <v>0</v>
      </c>
      <c r="BL223" s="16" t="s">
        <v>441</v>
      </c>
      <c r="BM223" s="193" t="s">
        <v>452</v>
      </c>
    </row>
    <row r="224" s="2" customFormat="1" ht="33" customHeight="1">
      <c r="A224" s="35"/>
      <c r="B224" s="180"/>
      <c r="C224" s="181" t="s">
        <v>453</v>
      </c>
      <c r="D224" s="181" t="s">
        <v>120</v>
      </c>
      <c r="E224" s="182" t="s">
        <v>454</v>
      </c>
      <c r="F224" s="183" t="s">
        <v>455</v>
      </c>
      <c r="G224" s="184" t="s">
        <v>123</v>
      </c>
      <c r="H224" s="185">
        <v>1</v>
      </c>
      <c r="I224" s="186"/>
      <c r="J224" s="187">
        <f>ROUND(I224*H224,2)</f>
        <v>0</v>
      </c>
      <c r="K224" s="188"/>
      <c r="L224" s="36"/>
      <c r="M224" s="216" t="s">
        <v>1</v>
      </c>
      <c r="N224" s="217" t="s">
        <v>39</v>
      </c>
      <c r="O224" s="218"/>
      <c r="P224" s="219">
        <f>O224*H224</f>
        <v>0</v>
      </c>
      <c r="Q224" s="219">
        <v>0</v>
      </c>
      <c r="R224" s="219">
        <f>Q224*H224</f>
        <v>0</v>
      </c>
      <c r="S224" s="219">
        <v>0</v>
      </c>
      <c r="T224" s="220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93" t="s">
        <v>441</v>
      </c>
      <c r="AT224" s="193" t="s">
        <v>120</v>
      </c>
      <c r="AU224" s="193" t="s">
        <v>79</v>
      </c>
      <c r="AY224" s="16" t="s">
        <v>117</v>
      </c>
      <c r="BE224" s="194">
        <f>IF(N224="základní",J224,0)</f>
        <v>0</v>
      </c>
      <c r="BF224" s="194">
        <f>IF(N224="snížená",J224,0)</f>
        <v>0</v>
      </c>
      <c r="BG224" s="194">
        <f>IF(N224="zákl. přenesená",J224,0)</f>
        <v>0</v>
      </c>
      <c r="BH224" s="194">
        <f>IF(N224="sníž. přenesená",J224,0)</f>
        <v>0</v>
      </c>
      <c r="BI224" s="194">
        <f>IF(N224="nulová",J224,0)</f>
        <v>0</v>
      </c>
      <c r="BJ224" s="16" t="s">
        <v>79</v>
      </c>
      <c r="BK224" s="194">
        <f>ROUND(I224*H224,2)</f>
        <v>0</v>
      </c>
      <c r="BL224" s="16" t="s">
        <v>441</v>
      </c>
      <c r="BM224" s="193" t="s">
        <v>456</v>
      </c>
    </row>
    <row r="225" s="2" customFormat="1" ht="6.96" customHeight="1">
      <c r="A225" s="35"/>
      <c r="B225" s="57"/>
      <c r="C225" s="58"/>
      <c r="D225" s="58"/>
      <c r="E225" s="58"/>
      <c r="F225" s="58"/>
      <c r="G225" s="58"/>
      <c r="H225" s="58"/>
      <c r="I225" s="139"/>
      <c r="J225" s="58"/>
      <c r="K225" s="58"/>
      <c r="L225" s="36"/>
      <c r="M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</row>
  </sheetData>
  <autoFilter ref="C125:K224"/>
  <mergeCells count="6">
    <mergeCell ref="E7:H7"/>
    <mergeCell ref="E16:H16"/>
    <mergeCell ref="E25:H25"/>
    <mergeCell ref="E85:H85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KROS\Kros4</dc:creator>
  <cp:lastModifiedBy>KROS\Kros4</cp:lastModifiedBy>
  <dcterms:created xsi:type="dcterms:W3CDTF">2020-07-27T12:47:56Z</dcterms:created>
  <dcterms:modified xsi:type="dcterms:W3CDTF">2020-07-27T12:47:58Z</dcterms:modified>
</cp:coreProperties>
</file>